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405" documentId="8_{553C6761-C6AE-4BB4-8911-ABF9B5545536}" xr6:coauthVersionLast="47" xr6:coauthVersionMax="47" xr10:uidLastSave="{7DB583D0-FCEA-4FED-BD30-CD7B37134A3D}"/>
  <bookViews>
    <workbookView xWindow="12707" yWindow="-93" windowWidth="27493" windowHeight="13866" xr2:uid="{00000000-000D-0000-FFFF-FFFF00000000}"/>
  </bookViews>
  <sheets>
    <sheet name="SEMANAL" sheetId="2" r:id="rId1"/>
  </sheets>
  <definedNames>
    <definedName name="_xlnm.Print_Area" localSheetId="0">SEMANAL!$A$1:$AH$140</definedName>
    <definedName name="_xlnm.Print_Titles" localSheetId="0">SEMANAL!$1:$3</definedName>
    <definedName name="Z_EC7D1C3D_EF87_4C2F_AF0F_74582594229A_.wvu.PrintArea" localSheetId="0" hidden="1">SEMANAL!$B$1:$AG$98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77" i="2" l="1"/>
  <c r="Q78" i="2"/>
  <c r="E78" i="2"/>
  <c r="X78" i="2" s="1"/>
  <c r="AA77" i="2"/>
  <c r="AA76" i="2" l="1"/>
  <c r="X76" i="2"/>
  <c r="U78" i="2"/>
  <c r="J78" i="2"/>
  <c r="AA78" i="2" l="1"/>
  <c r="AA75" i="2"/>
  <c r="X75" i="2"/>
  <c r="AA74" i="2" l="1"/>
  <c r="X74" i="2"/>
  <c r="AA73" i="2" l="1"/>
  <c r="X73" i="2"/>
  <c r="AA72" i="2" l="1"/>
  <c r="X72" i="2"/>
  <c r="AA71" i="2" l="1"/>
  <c r="X71" i="2"/>
  <c r="X70" i="2" l="1"/>
  <c r="AA70" i="2"/>
  <c r="AA69" i="2" l="1"/>
  <c r="AA68" i="2"/>
  <c r="AA67" i="2"/>
  <c r="X69" i="2"/>
  <c r="X68" i="2" l="1"/>
  <c r="X67" i="2" l="1"/>
  <c r="AA66" i="2" l="1"/>
  <c r="X66" i="2"/>
  <c r="G22" i="2"/>
  <c r="AA65" i="2"/>
  <c r="X65" i="2"/>
  <c r="AA64" i="2" l="1"/>
  <c r="X64" i="2"/>
  <c r="AA63" i="2" l="1"/>
  <c r="X63" i="2"/>
  <c r="AA62" i="2" l="1"/>
  <c r="X62" i="2"/>
  <c r="AA61" i="2" l="1"/>
  <c r="X61" i="2"/>
  <c r="AA59" i="2" l="1"/>
  <c r="AA60" i="2"/>
  <c r="X60" i="2"/>
  <c r="X59" i="2" l="1"/>
  <c r="W95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l="1"/>
  <c r="G72" i="2" s="1"/>
  <c r="G73" i="2" s="1"/>
  <c r="G74" i="2" s="1"/>
  <c r="G75" i="2" s="1"/>
  <c r="G76" i="2" s="1"/>
  <c r="G77" i="2" s="1"/>
  <c r="G78" i="2" s="1"/>
  <c r="W42" i="2"/>
  <c r="AD89" i="2" l="1"/>
  <c r="AD87" i="2"/>
  <c r="G14" i="2" l="1"/>
  <c r="AD86" i="2" l="1"/>
  <c r="AD85" i="2"/>
  <c r="AD84" i="2"/>
  <c r="AF84" i="2"/>
  <c r="AF85" i="2"/>
  <c r="AF86" i="2"/>
  <c r="G40" i="2"/>
  <c r="G42" i="2" s="1"/>
  <c r="G33" i="2" l="1"/>
  <c r="Y47" i="2" l="1"/>
  <c r="Z95" i="2" l="1"/>
  <c r="AF94" i="2"/>
  <c r="AD94" i="2"/>
  <c r="AF93" i="2"/>
  <c r="AF92" i="2"/>
  <c r="AF91" i="2"/>
  <c r="AF90" i="2"/>
  <c r="AF89" i="2"/>
  <c r="AF88" i="2"/>
  <c r="AF87" i="2"/>
  <c r="AF83" i="2"/>
  <c r="AD83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<sst xmlns="http://schemas.openxmlformats.org/spreadsheetml/2006/main" count="156" uniqueCount="123">
  <si>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</si>
  <si>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</si>
  <si>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</si>
  <si>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</si>
  <si>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</si>
  <si>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</si>
  <si>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</si>
  <si>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</si>
  <si>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</si>
  <si>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</si>
  <si>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</si>
  <si>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</si>
  <si>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</si>
  <si>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</si>
  <si>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</si>
  <si>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</si>
  <si>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</si>
  <si>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</si>
  <si>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</si>
  <si>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</si>
  <si>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</si>
  <si>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</si>
  <si>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</si>
  <si>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</si>
  <si>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</si>
  <si>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</si>
  <si>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</si>
  <si>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</si>
  <si>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</si>
  <si>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</si>
  <si>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</si>
  <si>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</si>
  <si>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</si>
  <si>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</si>
  <si>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</si>
  <si>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</si>
  <si>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</si>
  <si>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</si>
  <si>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</si>
  <si>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</si>
  <si>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</si>
  <si>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</si>
  <si>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</si>
  <si>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</si>
  <si>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</si>
  <si>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</si>
  <si>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</si>
  <si>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</si>
  <si>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</si>
  <si>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</si>
  <si>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</si>
  <si>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</si>
  <si>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</si>
  <si>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</si>
  <si>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</si>
  <si>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</si>
  <si>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</si>
  <si>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</si>
  <si>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</si>
  <si>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</si>
  <si>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</si>
  <si>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</si>
  <si>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</si>
  <si>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</si>
  <si>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</si>
  <si>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</si>
  <si>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</si>
  <si>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</si>
  <si>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</si>
  <si>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</si>
  <si>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</si>
  <si>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</si>
  <si>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</si>
  <si>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</si>
  <si>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</si>
  <si>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</si>
  <si>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</si>
  <si>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</si>
  <si>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</si>
  <si>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</si>
  <si>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</si>
  <si>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</si>
  <si>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</si>
  <si>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</si>
  <si>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</si>
  <si>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</si>
  <si>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</si>
  <si>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</si>
  <si>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</si>
  <si>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</si>
  <si>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</si>
  <si>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</si>
  <si>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</si>
  <si>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</si>
  <si>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</si>
  <si>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</si>
  <si>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</si>
  <si>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</si>
  <si>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</si>
  <si>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</si>
  <si>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</si>
  <si>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</si>
  <si>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</si>
  <si>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</si>
  <si>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</si>
  <si>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</si>
  <si>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>Se remitió el informe semanal al componente técnico.</t>
  </si>
  <si>
    <t xml:space="preserve">9. se continua  la colocacion de estructura para cubierta </t>
  </si>
  <si>
    <t>2.	Se continua con las actividades de pañete en los piso, 3 y 4</t>
  </si>
  <si>
    <t>En ejecución</t>
  </si>
  <si>
    <t xml:space="preserve">7.	Se continia con la fundida de muros  de salas de paso </t>
  </si>
  <si>
    <t xml:space="preserve">3.	Se cntinua con la instalacion de cielo raso en pisos 2 y 3 </t>
  </si>
  <si>
    <r>
      <t xml:space="preserve">Durante la semana del </t>
    </r>
    <r>
      <rPr>
        <b/>
        <sz val="11"/>
        <rFont val="Times New Roman"/>
        <family val="1"/>
      </rPr>
      <t>11/08/2025 al 17/08/2025</t>
    </r>
    <r>
      <rPr>
        <sz val="11"/>
        <rFont val="Times New Roman"/>
        <family val="1"/>
      </rPr>
      <t xml:space="preserve"> se realizaron las siguientes actividades:
El 12/08/2025 la SDSCJ remite el correo RE: 2202552023022, Respuesta oficio Rad No. 2-2025-48072 – Solicitud de Justificación y soportes para modificaciones contractuales – Rta al Rad 1-2025-37945.
El 13/08/2025 Findeter remite el correo Informe semanal No. 133 URI Tunjuelito.
El 13/08/2025 Findeter remite el correo RE: 2202552023022, Respuesta oficio Rad No. 2-2025-48072 – Solicitud de Justificación y soportes para modificaciones contractuales – Rta al Rad 1-2025-37945.
</t>
    </r>
  </si>
  <si>
    <t>En la semana del 11 al 17 de agosto de 2025, se realizó la verificación del funcionamiento del punto de atención a la comunidad a cargo del contratista, se evidencio que se encuentra funcionando con normalidad, tanto de manera física como virtual.</t>
  </si>
  <si>
    <t>En la semana del 11 al 17 de agosto de 2025 se continuó con la recepción de hojas de vida del AID</t>
  </si>
  <si>
    <t>El día 14 de agosto se participó en el comité de obra No. 54 donde se dio a conocer las actividades realizadas en la semana.</t>
  </si>
  <si>
    <t xml:space="preserve">Para la semana del 18 al 24 de agosto de 2025, se tiene previsto mantener la atención en el Punto de Atención Ciudadana </t>
  </si>
  <si>
    <t>PARA LA SEMANA COMPRENDIDA ENTRE EL 11  Y  17  DE AGOSTO DE 2025 EN EL COMPONENTE TÉCNICO SE REALIZARON LAS SIGUIENTES ACTIVIDADES DE OBRA.</t>
  </si>
  <si>
    <t>1.	Se continua con la mampostería en los pisos 4</t>
  </si>
  <si>
    <t>4.	Se continua con la instalación de tubería descolgada de agua potable, eléctricas sanitaria y RCI  en los pisos 3 y 4</t>
  </si>
  <si>
    <t xml:space="preserve">5.	Se contina con la colocación de piso en baldosa blanco huila en  4  piso y piso 1 </t>
  </si>
  <si>
    <t>6.	se continua con la colocacion de estuco en tercer y cuarto piso</t>
  </si>
  <si>
    <t xml:space="preserve">8.	se continua  instalacion de cubierta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</si>
</sst>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-&quot;XDR&quot;* #,##0.00_-;\-&quot;XDR&quot;* #,##0.00_-;_-&quot;XDR&quot;* &quot;-&quot;??_-;_-@_-"/>
    <numFmt numFmtId="165" formatCode="_(* #,##0.00_);_(* \(#,##0.00\);_(* &quot;-&quot;??_);_(@_)"/>
    <numFmt numFmtId="166" formatCode="_ &quot;$&quot;\ * #,##0.00_ ;_ &quot;$&quot;\ * \-#,##0.00_ ;_ &quot;$&quot;\ * &quot;-&quot;??_ ;_ @_ "/>
    <numFmt numFmtId="167" formatCode="_ * #,##0.00_ ;_ * \-#,##0.00_ ;_ * &quot;-&quot;??_ ;_ @_ "/>
    <numFmt numFmtId="168" formatCode="_ * #,##0_ ;_ * \-#,##0_ ;_ * &quot;-&quot;??_ ;_ @_ "/>
    <numFmt numFmtId="169" formatCode="&quot;$&quot;\ #,##0.00"/>
    <numFmt numFmtId="170" formatCode="[$-240A]d&quot; de &quot;mmmm&quot; de &quot;yyyy;@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7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8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1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6" fontId="5" fillId="0" borderId="0" xfId="3" applyFont="1"/>
    <xf numFmtId="44" fontId="5" fillId="0" borderId="0" xfId="0" applyNumberFormat="1" applyFont="1"/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66" fontId="11" fillId="0" borderId="1" xfId="3" applyFont="1" applyFill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6" fontId="11" fillId="0" borderId="24" xfId="3" applyFont="1" applyBorder="1" applyAlignment="1">
      <alignment horizontal="center" vertical="center" wrapText="1"/>
    </xf>
    <xf numFmtId="166" fontId="11" fillId="0" borderId="25" xfId="3" applyFont="1" applyBorder="1" applyAlignment="1">
      <alignment horizontal="center" vertical="center" wrapText="1"/>
    </xf>
    <xf numFmtId="166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11" fillId="0" borderId="1" xfId="6" applyNumberFormat="1" applyFont="1" applyFill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66" fontId="11" fillId="0" borderId="1" xfId="3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6" fontId="15" fillId="0" borderId="24" xfId="3" applyFont="1" applyBorder="1" applyAlignment="1">
      <alignment horizontal="center" vertical="center" wrapText="1"/>
    </xf>
    <xf numFmtId="166" fontId="15" fillId="0" borderId="25" xfId="3" applyFont="1" applyBorder="1" applyAlignment="1">
      <alignment horizontal="center" vertical="center" wrapText="1"/>
    </xf>
    <xf numFmtId="166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6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69" fontId="6" fillId="0" borderId="31" xfId="10" applyNumberFormat="1" applyFont="1" applyFill="1" applyBorder="1" applyAlignment="1">
      <alignment horizontal="center" vertical="center"/>
    </xf>
    <xf numFmtId="169" fontId="6" fillId="0" borderId="43" xfId="10" applyNumberFormat="1" applyFont="1" applyFill="1" applyBorder="1" applyAlignment="1">
      <alignment horizontal="center" vertical="center"/>
    </xf>
    <xf numFmtId="169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8" fontId="6" fillId="0" borderId="4" xfId="8" applyNumberFormat="1" applyFont="1" applyFill="1" applyBorder="1" applyAlignment="1">
      <alignment horizontal="center" vertical="center"/>
    </xf>
    <xf numFmtId="168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1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9" fontId="6" fillId="0" borderId="4" xfId="3" applyNumberFormat="1" applyFont="1" applyFill="1" applyBorder="1" applyAlignment="1">
      <alignment horizontal="left"/>
    </xf>
    <xf numFmtId="169" fontId="6" fillId="0" borderId="5" xfId="3" applyNumberFormat="1" applyFont="1" applyFill="1" applyBorder="1" applyAlignment="1">
      <alignment horizontal="left"/>
    </xf>
    <xf numFmtId="169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8" fontId="6" fillId="0" borderId="4" xfId="1" applyNumberFormat="1" applyFont="1" applyFill="1" applyBorder="1" applyAlignment="1"/>
    <xf numFmtId="168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0" fontId="6" fillId="0" borderId="31" xfId="0" applyNumberFormat="1" applyFont="1" applyBorder="1" applyAlignment="1">
      <alignment horizontal="center" vertical="center"/>
    </xf>
    <xf numFmtId="170" fontId="6" fillId="0" borderId="4" xfId="0" applyNumberFormat="1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6" fontId="11" fillId="0" borderId="15" xfId="3" applyFont="1" applyFill="1" applyBorder="1" applyAlignment="1">
      <alignment horizontal="center" vertical="center"/>
    </xf>
    <xf numFmtId="166" fontId="11" fillId="0" borderId="3" xfId="3" applyFont="1" applyFill="1" applyBorder="1" applyAlignment="1">
      <alignment horizontal="center" vertical="center"/>
    </xf>
    <xf numFmtId="166" fontId="11" fillId="0" borderId="61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0" fontId="6" fillId="0" borderId="18" xfId="0" applyNumberFormat="1" applyFont="1" applyBorder="1" applyAlignment="1">
      <alignment horizontal="center" vertical="center"/>
    </xf>
    <xf numFmtId="170" fontId="6" fillId="0" borderId="43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/>
    </xf>
    <xf numFmtId="10" fontId="6" fillId="6" borderId="4" xfId="6" applyNumberFormat="1" applyFont="1" applyFill="1" applyBorder="1" applyAlignment="1">
      <alignment horizontal="center"/>
    </xf>
    <xf numFmtId="10" fontId="6" fillId="6" borderId="5" xfId="6" applyNumberFormat="1" applyFont="1" applyFill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168" fontId="6" fillId="0" borderId="31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48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168" fontId="6" fillId="0" borderId="6" xfId="8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0" fillId="4" borderId="55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10" fontId="15" fillId="0" borderId="1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6" fontId="17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0" fontId="11" fillId="0" borderId="1" xfId="6" applyNumberFormat="1" applyFont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center" wrapText="1"/>
    </xf>
    <xf numFmtId="166" fontId="11" fillId="0" borderId="63" xfId="3" applyFont="1" applyFill="1" applyBorder="1" applyAlignment="1">
      <alignment horizontal="center" vertical="center"/>
    </xf>
    <xf numFmtId="166" fontId="11" fillId="0" borderId="64" xfId="3" applyFont="1" applyFill="1" applyBorder="1" applyAlignment="1">
      <alignment horizontal="center" vertical="center"/>
    </xf>
    <xf numFmtId="166" fontId="11" fillId="0" borderId="65" xfId="3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1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6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0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6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7" xfId="0" applyFont="1" applyBorder="1" applyAlignment="1">
      <alignment horizontal="left" vertical="center"/>
    </xf>
    <xf numFmtId="0" fontId="10" fillId="4" borderId="52" xfId="0" applyFont="1" applyFill="1" applyBorder="1" applyAlignment="1">
      <alignment horizontal="center" vertical="center" wrapText="1"/>
    </xf>
    <xf numFmtId="0" fontId="10" fillId="4" borderId="53" xfId="0" applyFont="1" applyFill="1" applyBorder="1" applyAlignment="1">
      <alignment horizontal="center" vertical="center" wrapText="1"/>
    </xf>
    <xf numFmtId="0" fontId="10" fillId="4" borderId="5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1" fillId="0" borderId="6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14" fontId="18" fillId="0" borderId="4" xfId="0" applyNumberFormat="1" applyFont="1" applyBorder="1" applyAlignment="1">
      <alignment horizontal="center" vertical="top" wrapText="1"/>
    </xf>
    <xf numFmtId="14" fontId="18" fillId="0" borderId="5" xfId="0" applyNumberFormat="1" applyFont="1" applyBorder="1" applyAlignment="1">
      <alignment horizontal="center" vertical="top" wrapText="1"/>
    </xf>
    <xf numFmtId="14" fontId="18" fillId="0" borderId="6" xfId="0" applyNumberFormat="1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37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3" fontId="13" fillId="0" borderId="36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175263</xdr:colOff>
      <xdr:row>0</xdr:row>
      <xdr:rowOff>710141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28575</xdr:colOff>
      <xdr:row>117</xdr:row>
      <xdr:rowOff>26282</xdr:rowOff>
    </xdr:from>
    <xdr:to>
      <xdr:col>9</xdr:col>
      <xdr:colOff>255673</xdr:colOff>
      <xdr:row>131</xdr:row>
      <xdr:rowOff>370161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D3F4F2B-2EBC-4FAC-A01C-76121452C48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6457" y="30259337"/>
          <a:ext cx="3701959" cy="2945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352602</xdr:colOff>
      <xdr:row>117</xdr:row>
      <xdr:rowOff>39059</xdr:rowOff>
    </xdr:from>
    <xdr:to>
      <xdr:col>21</xdr:col>
      <xdr:colOff>674137</xdr:colOff>
      <xdr:row>131</xdr:row>
      <xdr:rowOff>378704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737C850-FDF3-43BE-8CD5-CA88091300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55345" y="30272114"/>
          <a:ext cx="3928688" cy="2941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740833</xdr:colOff>
      <xdr:row>118</xdr:row>
      <xdr:rowOff>6250</xdr:rowOff>
    </xdr:from>
    <xdr:to>
      <xdr:col>32</xdr:col>
      <xdr:colOff>274188</xdr:colOff>
      <xdr:row>132</xdr:row>
      <xdr:rowOff>25928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3BEC67D-1AE0-40EA-97D0-F2846D99686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950729" y="30301042"/>
          <a:ext cx="3854883" cy="2947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39688</xdr:colOff>
      <xdr:row>134</xdr:row>
      <xdr:rowOff>124708</xdr:rowOff>
    </xdr:from>
    <xdr:to>
      <xdr:col>9</xdr:col>
      <xdr:colOff>316167</xdr:colOff>
      <xdr:row>135</xdr:row>
      <xdr:rowOff>594111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D6B24427-4A86-414D-A1DB-EF6C937C69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7570" y="33673875"/>
          <a:ext cx="3751340" cy="3079958"/>
        </a:xfrm>
        <a:prstGeom prst="rect">
          <a:avLst/>
        </a:prstGeom>
      </xdr:spPr>
    </xdr:pic>
    <xdr:clientData/>
  </xdr:twoCellAnchor>
  <xdr:twoCellAnchor editAs="oneCell">
    <xdr:from>
      <xdr:col>9</xdr:col>
      <xdr:colOff>304476</xdr:colOff>
      <xdr:row>134</xdr:row>
      <xdr:rowOff>133730</xdr:rowOff>
    </xdr:from>
    <xdr:to>
      <xdr:col>21</xdr:col>
      <xdr:colOff>842839</xdr:colOff>
      <xdr:row>135</xdr:row>
      <xdr:rowOff>594061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D3036295-A9FF-4DD8-B812-726161F71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07219" y="33682897"/>
          <a:ext cx="4145516" cy="3070886"/>
        </a:xfrm>
        <a:prstGeom prst="rect">
          <a:avLst/>
        </a:prstGeom>
      </xdr:spPr>
    </xdr:pic>
    <xdr:clientData/>
  </xdr:twoCellAnchor>
  <xdr:twoCellAnchor editAs="oneCell">
    <xdr:from>
      <xdr:col>21</xdr:col>
      <xdr:colOff>831145</xdr:colOff>
      <xdr:row>134</xdr:row>
      <xdr:rowOff>160187</xdr:rowOff>
    </xdr:from>
    <xdr:to>
      <xdr:col>32</xdr:col>
      <xdr:colOff>353739</xdr:colOff>
      <xdr:row>135</xdr:row>
      <xdr:rowOff>622635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12E25522-D74A-47F7-BF37-CF13A42B0C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8041041" y="33709354"/>
          <a:ext cx="3844122" cy="3073003"/>
        </a:xfrm>
        <a:prstGeom prst="rect">
          <a:avLst/>
        </a:prstGeom>
      </xdr:spPr>
    </xdr:pic>
    <xdr:clientData/>
  </xdr:twoCellAnchor>
  <xdr:twoCellAnchor editAs="oneCell">
    <xdr:from>
      <xdr:col>1</xdr:col>
      <xdr:colOff>6526</xdr:colOff>
      <xdr:row>136</xdr:row>
      <xdr:rowOff>34145</xdr:rowOff>
    </xdr:from>
    <xdr:to>
      <xdr:col>9</xdr:col>
      <xdr:colOff>419656</xdr:colOff>
      <xdr:row>137</xdr:row>
      <xdr:rowOff>718237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85D28534-7A03-4D02-A213-3183DB6D49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34408" y="37005256"/>
          <a:ext cx="3887991" cy="2977148"/>
        </a:xfrm>
        <a:prstGeom prst="rect">
          <a:avLst/>
        </a:prstGeom>
      </xdr:spPr>
    </xdr:pic>
    <xdr:clientData/>
  </xdr:twoCellAnchor>
  <xdr:twoCellAnchor editAs="oneCell">
    <xdr:from>
      <xdr:col>9</xdr:col>
      <xdr:colOff>438680</xdr:colOff>
      <xdr:row>136</xdr:row>
      <xdr:rowOff>42235</xdr:rowOff>
    </xdr:from>
    <xdr:to>
      <xdr:col>21</xdr:col>
      <xdr:colOff>698480</xdr:colOff>
      <xdr:row>137</xdr:row>
      <xdr:rowOff>726327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33805E56-3EC2-4E81-AEF6-9669C2BB98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4041423" y="37013346"/>
          <a:ext cx="3866953" cy="2977148"/>
        </a:xfrm>
        <a:prstGeom prst="rect">
          <a:avLst/>
        </a:prstGeom>
      </xdr:spPr>
    </xdr:pic>
    <xdr:clientData/>
  </xdr:twoCellAnchor>
  <xdr:twoCellAnchor editAs="oneCell">
    <xdr:from>
      <xdr:col>21</xdr:col>
      <xdr:colOff>745241</xdr:colOff>
      <xdr:row>136</xdr:row>
      <xdr:rowOff>44526</xdr:rowOff>
    </xdr:from>
    <xdr:to>
      <xdr:col>32</xdr:col>
      <xdr:colOff>316847</xdr:colOff>
      <xdr:row>137</xdr:row>
      <xdr:rowOff>730735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F54C0B86-3561-47C1-8F70-736BFF6992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955137" y="37015637"/>
          <a:ext cx="3893134" cy="2979265"/>
        </a:xfrm>
        <a:prstGeom prst="rect">
          <a:avLst/>
        </a:prstGeom>
      </xdr:spPr>
    </xdr:pic>
    <xdr:clientData/>
  </xdr:twoCellAnchor>
  <xdr:twoCellAnchor editAs="oneCell">
    <xdr:from>
      <xdr:col>1</xdr:col>
      <xdr:colOff>22049</xdr:colOff>
      <xdr:row>137</xdr:row>
      <xdr:rowOff>859418</xdr:rowOff>
    </xdr:from>
    <xdr:to>
      <xdr:col>10</xdr:col>
      <xdr:colOff>14015</xdr:colOff>
      <xdr:row>137</xdr:row>
      <xdr:rowOff>3832333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0E3460A1-9FF6-4CC7-B022-10C0C6ED99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49931" y="40123585"/>
          <a:ext cx="3925438" cy="2972915"/>
        </a:xfrm>
        <a:prstGeom prst="rect">
          <a:avLst/>
        </a:prstGeom>
      </xdr:spPr>
    </xdr:pic>
    <xdr:clientData/>
  </xdr:twoCellAnchor>
  <xdr:twoCellAnchor editAs="oneCell">
    <xdr:from>
      <xdr:col>10</xdr:col>
      <xdr:colOff>10936</xdr:colOff>
      <xdr:row>137</xdr:row>
      <xdr:rowOff>856798</xdr:rowOff>
    </xdr:from>
    <xdr:to>
      <xdr:col>21</xdr:col>
      <xdr:colOff>747058</xdr:colOff>
      <xdr:row>137</xdr:row>
      <xdr:rowOff>3833947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E5745864-6486-47ED-A0B4-E62DCA81A9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4072290" y="40120965"/>
          <a:ext cx="3884664" cy="2977149"/>
        </a:xfrm>
        <a:prstGeom prst="rect">
          <a:avLst/>
        </a:prstGeom>
      </xdr:spPr>
    </xdr:pic>
    <xdr:clientData/>
  </xdr:twoCellAnchor>
  <xdr:twoCellAnchor editAs="oneCell">
    <xdr:from>
      <xdr:col>21</xdr:col>
      <xdr:colOff>809096</xdr:colOff>
      <xdr:row>137</xdr:row>
      <xdr:rowOff>870505</xdr:rowOff>
    </xdr:from>
    <xdr:to>
      <xdr:col>32</xdr:col>
      <xdr:colOff>334386</xdr:colOff>
      <xdr:row>137</xdr:row>
      <xdr:rowOff>3853097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6AF042F1-C973-43B8-B027-146E3C64D8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8018992" y="40134672"/>
          <a:ext cx="3846818" cy="2982592"/>
        </a:xfrm>
        <a:prstGeom prst="rect">
          <a:avLst/>
        </a:prstGeom>
      </xdr:spPr>
    </xdr:pic>
    <xdr:clientData/>
  </xdr:twoCellAnchor>
  <xdr:twoCellAnchor editAs="oneCell">
    <xdr:from>
      <xdr:col>1</xdr:col>
      <xdr:colOff>32985</xdr:colOff>
      <xdr:row>137</xdr:row>
      <xdr:rowOff>4362854</xdr:rowOff>
    </xdr:from>
    <xdr:to>
      <xdr:col>9</xdr:col>
      <xdr:colOff>441252</xdr:colOff>
      <xdr:row>138</xdr:row>
      <xdr:rowOff>2128062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344B4825-0E2C-4DF1-8004-DA22949B5C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0867" y="43627021"/>
          <a:ext cx="3883128" cy="2968680"/>
        </a:xfrm>
        <a:prstGeom prst="rect">
          <a:avLst/>
        </a:prstGeom>
      </xdr:spPr>
    </xdr:pic>
    <xdr:clientData/>
  </xdr:twoCellAnchor>
  <xdr:twoCellAnchor editAs="oneCell">
    <xdr:from>
      <xdr:col>10</xdr:col>
      <xdr:colOff>13054</xdr:colOff>
      <xdr:row>137</xdr:row>
      <xdr:rowOff>4365198</xdr:rowOff>
    </xdr:from>
    <xdr:to>
      <xdr:col>21</xdr:col>
      <xdr:colOff>702108</xdr:colOff>
      <xdr:row>138</xdr:row>
      <xdr:rowOff>2136757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AEDE6178-F852-41B9-A3B6-8685A810A0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4074408" y="43629365"/>
          <a:ext cx="3837596" cy="2975031"/>
        </a:xfrm>
        <a:prstGeom prst="rect">
          <a:avLst/>
        </a:prstGeom>
      </xdr:spPr>
    </xdr:pic>
    <xdr:clientData/>
  </xdr:twoCellAnchor>
  <xdr:twoCellAnchor editAs="oneCell">
    <xdr:from>
      <xdr:col>21</xdr:col>
      <xdr:colOff>764999</xdr:colOff>
      <xdr:row>137</xdr:row>
      <xdr:rowOff>4359128</xdr:rowOff>
    </xdr:from>
    <xdr:to>
      <xdr:col>32</xdr:col>
      <xdr:colOff>344591</xdr:colOff>
      <xdr:row>138</xdr:row>
      <xdr:rowOff>2127662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4795DB4C-6261-4041-8497-B29F6C593A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974895" y="43623295"/>
          <a:ext cx="3901120" cy="2972006"/>
        </a:xfrm>
        <a:prstGeom prst="rect">
          <a:avLst/>
        </a:prstGeom>
      </xdr:spPr>
    </xdr:pic>
    <xdr:clientData/>
  </xdr:twoCellAnchor>
  <xdr:twoCellAnchor editAs="oneCell">
    <xdr:from>
      <xdr:col>1</xdr:col>
      <xdr:colOff>43295</xdr:colOff>
      <xdr:row>139</xdr:row>
      <xdr:rowOff>87287</xdr:rowOff>
    </xdr:from>
    <xdr:to>
      <xdr:col>12</xdr:col>
      <xdr:colOff>22314</xdr:colOff>
      <xdr:row>139</xdr:row>
      <xdr:rowOff>3321542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E57A955F-2C3F-498D-A0E9-22A64FE3F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1177" y="46914128"/>
          <a:ext cx="4406380" cy="3234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0"/>
  <sheetViews>
    <sheetView showGridLines="0" tabSelected="1" view="pageBreakPreview" zoomScale="96" zoomScaleNormal="100" zoomScaleSheetLayoutView="96" workbookViewId="0">
      <selection activeCell="AL5" sqref="AL5"/>
    </sheetView>
  </sheetViews>
  <sheetFormatPr baseColWidth="10" defaultColWidth="11.453125" defaultRowHeight="13" x14ac:dyDescent="0.3"/>
  <cols>
    <col min="1" max="1" width="1.81640625" style="3" customWidth="1"/>
    <col min="2" max="2" width="6" style="3" customWidth="1"/>
    <col min="3" max="3" width="4.81640625" style="3" customWidth="1"/>
    <col min="4" max="4" width="7.1796875" style="3" customWidth="1"/>
    <col min="5" max="5" width="6" style="3" customWidth="1"/>
    <col min="6" max="6" width="6.453125" style="3" customWidth="1"/>
    <col min="7" max="7" width="7.7265625" style="3" customWidth="1"/>
    <col min="8" max="8" width="6.54296875" style="3" customWidth="1"/>
    <col min="9" max="9" width="4.81640625" style="3" customWidth="1"/>
    <col min="10" max="10" width="6.54296875" style="3" customWidth="1"/>
    <col min="11" max="11" width="3.54296875" style="3" customWidth="1"/>
    <col min="12" max="12" width="3.453125" style="3" customWidth="1"/>
    <col min="13" max="13" width="2" style="3" customWidth="1"/>
    <col min="14" max="14" width="3.81640625" style="3" customWidth="1"/>
    <col min="15" max="15" width="2.7265625" style="3" customWidth="1"/>
    <col min="16" max="16" width="3.54296875" style="3" customWidth="1"/>
    <col min="17" max="17" width="4.453125" style="3" customWidth="1"/>
    <col min="18" max="18" width="4.1796875" style="3" customWidth="1"/>
    <col min="19" max="19" width="4.81640625" style="3" customWidth="1"/>
    <col min="20" max="20" width="5.54296875" style="3" customWidth="1"/>
    <col min="21" max="21" width="6.81640625" style="3" customWidth="1"/>
    <col min="22" max="22" width="13.7265625" style="3" customWidth="1"/>
    <col min="23" max="23" width="6.81640625" style="3" customWidth="1"/>
    <col min="24" max="24" width="6" style="3" customWidth="1"/>
    <col min="25" max="25" width="3.7265625" style="3" customWidth="1"/>
    <col min="26" max="26" width="3.453125" style="3" customWidth="1"/>
    <col min="27" max="27" width="4.81640625" style="3" customWidth="1"/>
    <col min="28" max="28" width="3.453125" style="3" customWidth="1"/>
    <col min="29" max="29" width="6" style="3" customWidth="1"/>
    <col min="30" max="30" width="4.81640625" style="3" customWidth="1"/>
    <col min="31" max="31" width="4" style="3" customWidth="1"/>
    <col min="32" max="32" width="4.81640625" style="3" customWidth="1"/>
    <col min="33" max="33" width="6" style="3" customWidth="1"/>
    <col min="34" max="34" width="1.81640625" style="3" customWidth="1"/>
    <col min="35" max="35" width="23.7265625" style="3" customWidth="1"/>
    <col min="36" max="36" width="11.453125" style="3" customWidth="1"/>
    <col min="37" max="16384" width="11.453125" style="3"/>
  </cols>
  <sheetData>
    <row r="1" spans="2:33" s="1" customFormat="1" ht="58" customHeight="1" x14ac:dyDescent="0.25">
      <c r="B1" s="174"/>
      <c r="C1" s="175"/>
      <c r="D1" s="175"/>
      <c r="E1" s="175"/>
      <c r="F1" s="176"/>
      <c r="G1" s="180" t="s">
        <v>19</v>
      </c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2"/>
      <c r="AA1" s="177" t="s">
        <v>18</v>
      </c>
      <c r="AB1" s="178"/>
      <c r="AC1" s="178"/>
      <c r="AD1" s="178"/>
      <c r="AE1" s="178"/>
      <c r="AF1" s="178"/>
      <c r="AG1" s="179"/>
    </row>
    <row r="2" spans="2:33" s="1" customFormat="1" ht="8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200"/>
    </row>
    <row r="3" spans="2:33" ht="15.75" customHeight="1" x14ac:dyDescent="0.3">
      <c r="B3" s="194" t="s">
        <v>6</v>
      </c>
      <c r="C3" s="194"/>
      <c r="D3" s="194"/>
      <c r="E3" s="195">
        <v>45887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6" t="s">
        <v>7</v>
      </c>
      <c r="V3" s="196"/>
      <c r="W3" s="2">
        <v>134</v>
      </c>
      <c r="X3" s="2" t="s">
        <v>1</v>
      </c>
      <c r="Y3" s="197">
        <v>45880</v>
      </c>
      <c r="Z3" s="196"/>
      <c r="AA3" s="196"/>
      <c r="AB3" s="196"/>
      <c r="AC3" s="2" t="s">
        <v>2</v>
      </c>
      <c r="AD3" s="197">
        <f>+Y3+6</f>
        <v>45886</v>
      </c>
      <c r="AE3" s="196"/>
      <c r="AF3" s="196"/>
      <c r="AG3" s="196"/>
    </row>
    <row r="4" spans="2:33" ht="15.75" customHeight="1" x14ac:dyDescent="0.3">
      <c r="B4" s="136" t="s">
        <v>87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8"/>
    </row>
    <row r="5" spans="2:33" ht="32.5" customHeight="1" x14ac:dyDescent="0.3">
      <c r="B5" s="183" t="s">
        <v>10</v>
      </c>
      <c r="C5" s="184"/>
      <c r="D5" s="184"/>
      <c r="E5" s="184"/>
      <c r="F5" s="184"/>
      <c r="G5" s="188" t="s">
        <v>85</v>
      </c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90"/>
    </row>
    <row r="6" spans="2:33" ht="26.5" customHeight="1" x14ac:dyDescent="0.3">
      <c r="B6" s="185" t="s">
        <v>11</v>
      </c>
      <c r="C6" s="186"/>
      <c r="D6" s="186"/>
      <c r="E6" s="186"/>
      <c r="F6" s="187"/>
      <c r="G6" s="191" t="s">
        <v>20</v>
      </c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3"/>
    </row>
    <row r="7" spans="2:33" ht="31.5" customHeight="1" x14ac:dyDescent="0.3">
      <c r="B7" s="101" t="s">
        <v>21</v>
      </c>
      <c r="C7" s="102"/>
      <c r="D7" s="102"/>
      <c r="E7" s="102"/>
      <c r="F7" s="103"/>
      <c r="G7" s="201" t="s">
        <v>22</v>
      </c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3"/>
    </row>
    <row r="8" spans="2:33" ht="14" x14ac:dyDescent="0.3">
      <c r="B8" s="98" t="s">
        <v>4</v>
      </c>
      <c r="C8" s="99"/>
      <c r="D8" s="99"/>
      <c r="E8" s="99"/>
      <c r="F8" s="100"/>
      <c r="G8" s="110" t="s">
        <v>23</v>
      </c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111"/>
    </row>
    <row r="9" spans="2:33" ht="14" x14ac:dyDescent="0.3">
      <c r="B9" s="98" t="s">
        <v>5</v>
      </c>
      <c r="C9" s="99"/>
      <c r="D9" s="99"/>
      <c r="E9" s="99"/>
      <c r="F9" s="100"/>
      <c r="G9" s="112">
        <v>44953</v>
      </c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4"/>
    </row>
    <row r="10" spans="2:33" ht="27.75" customHeight="1" x14ac:dyDescent="0.3">
      <c r="B10" s="101" t="s">
        <v>30</v>
      </c>
      <c r="C10" s="102"/>
      <c r="D10" s="102"/>
      <c r="E10" s="102"/>
      <c r="F10" s="103"/>
      <c r="G10" s="112">
        <v>45473</v>
      </c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4"/>
    </row>
    <row r="11" spans="2:33" ht="14" x14ac:dyDescent="0.3">
      <c r="B11" s="65" t="s">
        <v>31</v>
      </c>
      <c r="C11" s="66"/>
      <c r="D11" s="66"/>
      <c r="E11" s="66"/>
      <c r="F11" s="67"/>
      <c r="G11" s="11" t="s">
        <v>32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4" x14ac:dyDescent="0.3">
      <c r="B12" s="65" t="s">
        <v>91</v>
      </c>
      <c r="C12" s="66"/>
      <c r="D12" s="66"/>
      <c r="E12" s="66"/>
      <c r="F12" s="67"/>
      <c r="G12" s="11" t="s">
        <v>92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3">
      <c r="B13" s="131" t="s">
        <v>33</v>
      </c>
      <c r="C13" s="132"/>
      <c r="D13" s="132"/>
      <c r="E13" s="132"/>
      <c r="F13" s="133"/>
      <c r="G13" s="112">
        <v>45899</v>
      </c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4"/>
    </row>
    <row r="14" spans="2:33" ht="14" x14ac:dyDescent="0.3">
      <c r="B14" s="98" t="s">
        <v>37</v>
      </c>
      <c r="C14" s="99"/>
      <c r="D14" s="99"/>
      <c r="E14" s="99"/>
      <c r="F14" s="100"/>
      <c r="G14" s="110">
        <f>G13-G9+1</f>
        <v>947</v>
      </c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111"/>
    </row>
    <row r="15" spans="2:33" ht="14" x14ac:dyDescent="0.3">
      <c r="B15" s="98" t="s">
        <v>8</v>
      </c>
      <c r="C15" s="99"/>
      <c r="D15" s="99"/>
      <c r="E15" s="99"/>
      <c r="F15" s="100"/>
      <c r="G15" s="124">
        <f>AD3-G9</f>
        <v>933</v>
      </c>
      <c r="H15" s="125"/>
      <c r="I15" s="125"/>
      <c r="J15" s="125"/>
      <c r="K15" s="99" t="s">
        <v>9</v>
      </c>
      <c r="L15" s="99"/>
      <c r="M15" s="99"/>
      <c r="N15" s="99"/>
      <c r="O15" s="100"/>
      <c r="P15" s="121">
        <f>+G15/G14</f>
        <v>0.98521647307286164</v>
      </c>
      <c r="Q15" s="122"/>
      <c r="R15" s="123"/>
      <c r="S15" s="115" t="s">
        <v>25</v>
      </c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7"/>
    </row>
    <row r="16" spans="2:33" ht="29.25" customHeight="1" x14ac:dyDescent="0.3">
      <c r="B16" s="101" t="s">
        <v>27</v>
      </c>
      <c r="C16" s="102"/>
      <c r="D16" s="102"/>
      <c r="E16" s="102"/>
      <c r="F16" s="103"/>
      <c r="G16" s="225">
        <v>0.75829999999999997</v>
      </c>
      <c r="H16" s="226"/>
      <c r="I16" s="7"/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3">
      <c r="B17" s="101" t="s">
        <v>28</v>
      </c>
      <c r="C17" s="102"/>
      <c r="D17" s="102"/>
      <c r="E17" s="102"/>
      <c r="F17" s="103"/>
      <c r="G17" s="225">
        <v>0.76060000000000005</v>
      </c>
      <c r="H17" s="226"/>
      <c r="I17" s="7"/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3">
      <c r="B18" s="101" t="s">
        <v>26</v>
      </c>
      <c r="C18" s="102"/>
      <c r="D18" s="102"/>
      <c r="E18" s="102"/>
      <c r="F18" s="103"/>
      <c r="G18" s="222">
        <v>1</v>
      </c>
      <c r="H18" s="223"/>
      <c r="I18" s="10"/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5" customHeight="1" x14ac:dyDescent="0.3">
      <c r="B19" s="101" t="s">
        <v>34</v>
      </c>
      <c r="C19" s="102"/>
      <c r="D19" s="102"/>
      <c r="E19" s="102"/>
      <c r="F19" s="103"/>
      <c r="G19" s="222">
        <v>1</v>
      </c>
      <c r="H19" s="223"/>
      <c r="I19" s="238" t="s">
        <v>35</v>
      </c>
      <c r="J19" s="66"/>
      <c r="K19" s="66"/>
      <c r="L19" s="66"/>
      <c r="M19" s="67"/>
      <c r="N19" s="222">
        <v>1</v>
      </c>
      <c r="O19" s="223"/>
      <c r="P19" s="223"/>
      <c r="Q19" s="232"/>
      <c r="R19" s="233" t="s">
        <v>29</v>
      </c>
      <c r="S19" s="234"/>
      <c r="T19" s="234"/>
      <c r="U19" s="235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4" x14ac:dyDescent="0.3">
      <c r="B20" s="98" t="s">
        <v>3</v>
      </c>
      <c r="C20" s="99"/>
      <c r="D20" s="99"/>
      <c r="E20" s="99"/>
      <c r="F20" s="100"/>
      <c r="G20" s="118">
        <v>21411634465</v>
      </c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20"/>
    </row>
    <row r="21" spans="2:36" ht="14" x14ac:dyDescent="0.3">
      <c r="B21" s="98" t="s">
        <v>12</v>
      </c>
      <c r="C21" s="99"/>
      <c r="D21" s="99"/>
      <c r="E21" s="99"/>
      <c r="F21" s="100"/>
      <c r="G21" s="118">
        <v>10883333718.7094</v>
      </c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20"/>
    </row>
    <row r="22" spans="2:36" ht="14" x14ac:dyDescent="0.3">
      <c r="B22" s="98" t="s">
        <v>13</v>
      </c>
      <c r="C22" s="99"/>
      <c r="D22" s="99"/>
      <c r="E22" s="99"/>
      <c r="F22" s="100"/>
      <c r="G22" s="118">
        <f>+G20-G21</f>
        <v>10528300746.2906</v>
      </c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20"/>
      <c r="AJ22" s="4"/>
    </row>
    <row r="23" spans="2:36" ht="9" customHeight="1" x14ac:dyDescent="0.3">
      <c r="B23" s="126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8"/>
    </row>
    <row r="24" spans="2:36" ht="19.5" customHeight="1" x14ac:dyDescent="0.3">
      <c r="B24" s="136" t="s">
        <v>86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8"/>
    </row>
    <row r="25" spans="2:36" ht="24.75" customHeight="1" x14ac:dyDescent="0.3">
      <c r="B25" s="236" t="s">
        <v>48</v>
      </c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7"/>
      <c r="S25" s="229" t="s">
        <v>68</v>
      </c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1"/>
    </row>
    <row r="26" spans="2:36" ht="17.25" customHeight="1" x14ac:dyDescent="0.3">
      <c r="B26" s="129" t="s">
        <v>49</v>
      </c>
      <c r="C26" s="130"/>
      <c r="D26" s="130"/>
      <c r="E26" s="130"/>
      <c r="F26" s="130"/>
      <c r="G26" s="60" t="s">
        <v>53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2"/>
      <c r="S26" s="129" t="s">
        <v>49</v>
      </c>
      <c r="T26" s="130"/>
      <c r="U26" s="130"/>
      <c r="V26" s="130"/>
      <c r="W26" s="130" t="s">
        <v>90</v>
      </c>
      <c r="X26" s="130"/>
      <c r="Y26" s="130"/>
      <c r="Z26" s="130"/>
      <c r="AA26" s="130"/>
      <c r="AB26" s="130"/>
      <c r="AC26" s="130"/>
      <c r="AD26" s="130"/>
      <c r="AE26" s="130"/>
      <c r="AF26" s="130"/>
      <c r="AG26" s="227"/>
    </row>
    <row r="27" spans="2:36" ht="19.5" customHeight="1" x14ac:dyDescent="0.3">
      <c r="B27" s="63" t="s">
        <v>4</v>
      </c>
      <c r="C27" s="64"/>
      <c r="D27" s="64"/>
      <c r="E27" s="64"/>
      <c r="F27" s="64"/>
      <c r="G27" s="224" t="s">
        <v>54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204" t="s">
        <v>4</v>
      </c>
      <c r="T27" s="171"/>
      <c r="U27" s="171"/>
      <c r="V27" s="171"/>
      <c r="W27" s="228" t="s">
        <v>55</v>
      </c>
      <c r="X27" s="171"/>
      <c r="Y27" s="171"/>
      <c r="Z27" s="171"/>
      <c r="AA27" s="171"/>
      <c r="AB27" s="171"/>
      <c r="AC27" s="171"/>
      <c r="AD27" s="171"/>
      <c r="AE27" s="171"/>
      <c r="AF27" s="171"/>
      <c r="AG27" s="219"/>
    </row>
    <row r="28" spans="2:36" ht="19.5" customHeight="1" x14ac:dyDescent="0.3">
      <c r="B28" s="63" t="s">
        <v>56</v>
      </c>
      <c r="C28" s="64"/>
      <c r="D28" s="64"/>
      <c r="E28" s="64" t="s">
        <v>50</v>
      </c>
      <c r="F28" s="64"/>
      <c r="G28" s="134">
        <v>45509</v>
      </c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5"/>
      <c r="S28" s="204" t="s">
        <v>56</v>
      </c>
      <c r="T28" s="171"/>
      <c r="U28" s="171"/>
      <c r="V28" s="171"/>
      <c r="W28" s="134">
        <v>45509</v>
      </c>
      <c r="X28" s="134"/>
      <c r="Y28" s="134"/>
      <c r="Z28" s="134"/>
      <c r="AA28" s="134"/>
      <c r="AB28" s="134"/>
      <c r="AC28" s="134"/>
      <c r="AD28" s="134"/>
      <c r="AE28" s="134"/>
      <c r="AF28" s="134"/>
      <c r="AG28" s="218"/>
    </row>
    <row r="29" spans="2:36" ht="18.649999999999999" customHeight="1" x14ac:dyDescent="0.3">
      <c r="B29" s="63" t="s">
        <v>57</v>
      </c>
      <c r="C29" s="64"/>
      <c r="D29" s="64"/>
      <c r="E29" s="64"/>
      <c r="F29" s="64"/>
      <c r="G29" s="171" t="s">
        <v>58</v>
      </c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71"/>
      <c r="S29" s="63" t="s">
        <v>57</v>
      </c>
      <c r="T29" s="64"/>
      <c r="U29" s="64"/>
      <c r="V29" s="64"/>
      <c r="W29" s="171" t="s">
        <v>58</v>
      </c>
      <c r="X29" s="171"/>
      <c r="Y29" s="171"/>
      <c r="Z29" s="171"/>
      <c r="AA29" s="171"/>
      <c r="AB29" s="171"/>
      <c r="AC29" s="171"/>
      <c r="AD29" s="171"/>
      <c r="AE29" s="171"/>
      <c r="AF29" s="171"/>
      <c r="AG29" s="219"/>
    </row>
    <row r="30" spans="2:36" ht="19.5" customHeight="1" x14ac:dyDescent="0.3">
      <c r="B30" s="63" t="s">
        <v>59</v>
      </c>
      <c r="C30" s="64"/>
      <c r="D30" s="64"/>
      <c r="E30" s="64"/>
      <c r="F30" s="64"/>
      <c r="G30" s="171" t="s">
        <v>58</v>
      </c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71"/>
      <c r="S30" s="63" t="s">
        <v>59</v>
      </c>
      <c r="T30" s="64"/>
      <c r="U30" s="64"/>
      <c r="V30" s="64"/>
      <c r="W30" s="171" t="s">
        <v>58</v>
      </c>
      <c r="X30" s="171"/>
      <c r="Y30" s="171"/>
      <c r="Z30" s="171"/>
      <c r="AA30" s="171"/>
      <c r="AB30" s="171"/>
      <c r="AC30" s="171"/>
      <c r="AD30" s="171"/>
      <c r="AE30" s="171"/>
      <c r="AF30" s="171"/>
      <c r="AG30" s="219"/>
    </row>
    <row r="31" spans="2:36" ht="19.5" customHeight="1" x14ac:dyDescent="0.3">
      <c r="B31" s="68" t="s">
        <v>93</v>
      </c>
      <c r="C31" s="69"/>
      <c r="D31" s="69"/>
      <c r="E31" s="69"/>
      <c r="F31" s="70"/>
      <c r="G31" s="71" t="s">
        <v>94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3"/>
      <c r="S31" s="68" t="s">
        <v>93</v>
      </c>
      <c r="T31" s="69"/>
      <c r="U31" s="69"/>
      <c r="V31" s="70"/>
      <c r="W31" s="71" t="s">
        <v>94</v>
      </c>
      <c r="X31" s="72"/>
      <c r="Y31" s="72"/>
      <c r="Z31" s="72"/>
      <c r="AA31" s="72"/>
      <c r="AB31" s="72"/>
      <c r="AC31" s="72"/>
      <c r="AD31" s="72"/>
      <c r="AE31" s="72"/>
      <c r="AF31" s="72"/>
      <c r="AG31" s="73"/>
    </row>
    <row r="32" spans="2:36" ht="19.5" customHeight="1" x14ac:dyDescent="0.3">
      <c r="B32" s="63" t="s">
        <v>60</v>
      </c>
      <c r="C32" s="64"/>
      <c r="D32" s="64"/>
      <c r="E32" s="64"/>
      <c r="F32" s="64"/>
      <c r="G32" s="135">
        <v>45991</v>
      </c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7"/>
      <c r="S32" s="204" t="s">
        <v>60</v>
      </c>
      <c r="T32" s="171"/>
      <c r="U32" s="171"/>
      <c r="V32" s="171"/>
      <c r="W32" s="134">
        <v>45930</v>
      </c>
      <c r="X32" s="134"/>
      <c r="Y32" s="134"/>
      <c r="Z32" s="134"/>
      <c r="AA32" s="134"/>
      <c r="AB32" s="134"/>
      <c r="AC32" s="134"/>
      <c r="AD32" s="134"/>
      <c r="AE32" s="134"/>
      <c r="AF32" s="134"/>
      <c r="AG32" s="218"/>
    </row>
    <row r="33" spans="2:35" ht="14.5" customHeight="1" x14ac:dyDescent="0.3">
      <c r="B33" s="63" t="s">
        <v>61</v>
      </c>
      <c r="C33" s="64"/>
      <c r="D33" s="64"/>
      <c r="E33" s="64"/>
      <c r="F33" s="64"/>
      <c r="G33" s="88">
        <f>G32-G28+1</f>
        <v>483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9"/>
      <c r="S33" s="63" t="s">
        <v>61</v>
      </c>
      <c r="T33" s="64"/>
      <c r="U33" s="64"/>
      <c r="V33" s="64"/>
      <c r="W33" s="89">
        <f>W32-W28+1</f>
        <v>422</v>
      </c>
      <c r="X33" s="220"/>
      <c r="Y33" s="220"/>
      <c r="Z33" s="220"/>
      <c r="AA33" s="220"/>
      <c r="AB33" s="220"/>
      <c r="AC33" s="220"/>
      <c r="AD33" s="220"/>
      <c r="AE33" s="220"/>
      <c r="AF33" s="220"/>
      <c r="AG33" s="221"/>
    </row>
    <row r="34" spans="2:35" ht="18.649999999999999" customHeight="1" x14ac:dyDescent="0.3">
      <c r="B34" s="63" t="s">
        <v>8</v>
      </c>
      <c r="C34" s="64"/>
      <c r="D34" s="64"/>
      <c r="E34" s="64"/>
      <c r="F34" s="64"/>
      <c r="G34" s="90">
        <f>+AD3-G28+1</f>
        <v>378</v>
      </c>
      <c r="H34" s="91"/>
      <c r="I34" s="91"/>
      <c r="J34" s="91"/>
      <c r="K34" s="72" t="s">
        <v>9</v>
      </c>
      <c r="L34" s="72"/>
      <c r="M34" s="72"/>
      <c r="N34" s="72"/>
      <c r="O34" s="92"/>
      <c r="P34" s="93">
        <f>+G34/G33</f>
        <v>0.78260869565217395</v>
      </c>
      <c r="Q34" s="94"/>
      <c r="R34" s="94"/>
      <c r="S34" s="63" t="s">
        <v>8</v>
      </c>
      <c r="T34" s="64"/>
      <c r="U34" s="64"/>
      <c r="V34" s="64"/>
      <c r="W34" s="90">
        <f>AD3-W28+1</f>
        <v>378</v>
      </c>
      <c r="X34" s="91"/>
      <c r="Y34" s="91"/>
      <c r="Z34" s="91"/>
      <c r="AA34" s="248"/>
      <c r="AB34" s="71" t="s">
        <v>9</v>
      </c>
      <c r="AC34" s="72"/>
      <c r="AD34" s="92"/>
      <c r="AE34" s="93">
        <f>+W34/W33</f>
        <v>0.89573459715639814</v>
      </c>
      <c r="AF34" s="94"/>
      <c r="AG34" s="215"/>
    </row>
    <row r="35" spans="2:35" ht="16.5" customHeight="1" x14ac:dyDescent="0.3">
      <c r="B35" s="63" t="s">
        <v>3</v>
      </c>
      <c r="C35" s="64"/>
      <c r="D35" s="64"/>
      <c r="E35" s="64"/>
      <c r="F35" s="64"/>
      <c r="G35" s="85">
        <v>1013921237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7"/>
      <c r="S35" s="204" t="s">
        <v>3</v>
      </c>
      <c r="T35" s="171"/>
      <c r="U35" s="171"/>
      <c r="V35" s="171"/>
      <c r="W35" s="85">
        <v>17273655800</v>
      </c>
      <c r="X35" s="85"/>
      <c r="Y35" s="85"/>
      <c r="Z35" s="85"/>
      <c r="AA35" s="85"/>
      <c r="AB35" s="85"/>
      <c r="AC35" s="85"/>
      <c r="AD35" s="85"/>
      <c r="AE35" s="85"/>
      <c r="AF35" s="85"/>
      <c r="AG35" s="86"/>
      <c r="AI35" s="4"/>
    </row>
    <row r="36" spans="2:35" ht="18.649999999999999" customHeight="1" x14ac:dyDescent="0.3">
      <c r="B36" s="63" t="s">
        <v>62</v>
      </c>
      <c r="C36" s="64"/>
      <c r="D36" s="64"/>
      <c r="E36" s="64"/>
      <c r="F36" s="64"/>
      <c r="G36" s="85">
        <v>513183652.69999999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7"/>
      <c r="S36" s="204" t="s">
        <v>62</v>
      </c>
      <c r="T36" s="171"/>
      <c r="U36" s="171"/>
      <c r="V36" s="171"/>
      <c r="W36" s="85">
        <v>0</v>
      </c>
      <c r="X36" s="85"/>
      <c r="Y36" s="85"/>
      <c r="Z36" s="85"/>
      <c r="AA36" s="85"/>
      <c r="AB36" s="85"/>
      <c r="AC36" s="85"/>
      <c r="AD36" s="85"/>
      <c r="AE36" s="85"/>
      <c r="AF36" s="85"/>
      <c r="AG36" s="86"/>
    </row>
    <row r="37" spans="2:35" ht="18.649999999999999" customHeight="1" x14ac:dyDescent="0.3">
      <c r="B37" s="63" t="s">
        <v>105</v>
      </c>
      <c r="C37" s="64"/>
      <c r="D37" s="64"/>
      <c r="E37" s="64"/>
      <c r="F37" s="64"/>
      <c r="G37" s="85">
        <f>G35+G36</f>
        <v>1527104889.7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7"/>
      <c r="S37" s="204" t="s">
        <v>105</v>
      </c>
      <c r="T37" s="171"/>
      <c r="U37" s="171"/>
      <c r="V37" s="171"/>
      <c r="W37" s="85">
        <f>W35+W36</f>
        <v>17273655800</v>
      </c>
      <c r="X37" s="85"/>
      <c r="Y37" s="85"/>
      <c r="Z37" s="85"/>
      <c r="AA37" s="85"/>
      <c r="AB37" s="85"/>
      <c r="AC37" s="85"/>
      <c r="AD37" s="85"/>
      <c r="AE37" s="85"/>
      <c r="AF37" s="85"/>
      <c r="AG37" s="86"/>
    </row>
    <row r="38" spans="2:35" ht="15.65" customHeight="1" x14ac:dyDescent="0.3">
      <c r="B38" s="63" t="s">
        <v>63</v>
      </c>
      <c r="C38" s="64"/>
      <c r="D38" s="64"/>
      <c r="E38" s="64"/>
      <c r="F38" s="64"/>
      <c r="G38" s="85">
        <v>204155456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7"/>
      <c r="S38" s="204" t="s">
        <v>63</v>
      </c>
      <c r="T38" s="171"/>
      <c r="U38" s="171"/>
      <c r="V38" s="171"/>
      <c r="W38" s="85">
        <v>625940000</v>
      </c>
      <c r="X38" s="85"/>
      <c r="Y38" s="85"/>
      <c r="Z38" s="85"/>
      <c r="AA38" s="85"/>
      <c r="AB38" s="85"/>
      <c r="AC38" s="85"/>
      <c r="AD38" s="85"/>
      <c r="AE38" s="85"/>
      <c r="AF38" s="85"/>
      <c r="AG38" s="86"/>
    </row>
    <row r="39" spans="2:35" ht="20.5" customHeight="1" x14ac:dyDescent="0.3">
      <c r="B39" s="63" t="s">
        <v>64</v>
      </c>
      <c r="C39" s="64"/>
      <c r="D39" s="64"/>
      <c r="E39" s="64"/>
      <c r="F39" s="64"/>
      <c r="G39" s="85">
        <f>809765781+G36</f>
        <v>1322949433.7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7"/>
      <c r="S39" s="204" t="s">
        <v>64</v>
      </c>
      <c r="T39" s="171"/>
      <c r="U39" s="171"/>
      <c r="V39" s="171"/>
      <c r="W39" s="85">
        <v>16647715800</v>
      </c>
      <c r="X39" s="85"/>
      <c r="Y39" s="85"/>
      <c r="Z39" s="85"/>
      <c r="AA39" s="85"/>
      <c r="AB39" s="85"/>
      <c r="AC39" s="85"/>
      <c r="AD39" s="85"/>
      <c r="AE39" s="85"/>
      <c r="AF39" s="85"/>
      <c r="AG39" s="86"/>
    </row>
    <row r="40" spans="2:35" ht="17.5" customHeight="1" x14ac:dyDescent="0.3">
      <c r="B40" s="204" t="s">
        <v>65</v>
      </c>
      <c r="C40" s="171"/>
      <c r="D40" s="171"/>
      <c r="E40" s="171"/>
      <c r="F40" s="171"/>
      <c r="G40" s="85">
        <f>G38</f>
        <v>204155456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7"/>
      <c r="S40" s="204" t="s">
        <v>65</v>
      </c>
      <c r="T40" s="171"/>
      <c r="U40" s="171"/>
      <c r="V40" s="171"/>
      <c r="W40" s="85">
        <v>625940000</v>
      </c>
      <c r="X40" s="85"/>
      <c r="Y40" s="85"/>
      <c r="Z40" s="85"/>
      <c r="AA40" s="85"/>
      <c r="AB40" s="85"/>
      <c r="AC40" s="85"/>
      <c r="AD40" s="85"/>
      <c r="AE40" s="85"/>
      <c r="AF40" s="85"/>
      <c r="AG40" s="86"/>
      <c r="AI40" s="38"/>
    </row>
    <row r="41" spans="2:35" ht="21.65" customHeight="1" x14ac:dyDescent="0.3">
      <c r="B41" s="204" t="s">
        <v>66</v>
      </c>
      <c r="C41" s="171"/>
      <c r="D41" s="171"/>
      <c r="E41" s="171"/>
      <c r="F41" s="171"/>
      <c r="G41" s="85">
        <v>720776273.35935104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7"/>
      <c r="S41" s="204" t="s">
        <v>66</v>
      </c>
      <c r="T41" s="171"/>
      <c r="U41" s="171"/>
      <c r="V41" s="171"/>
      <c r="W41" s="85">
        <v>8436544799</v>
      </c>
      <c r="X41" s="85"/>
      <c r="Y41" s="85"/>
      <c r="Z41" s="85"/>
      <c r="AA41" s="85"/>
      <c r="AB41" s="85"/>
      <c r="AC41" s="85"/>
      <c r="AD41" s="85"/>
      <c r="AE41" s="85"/>
      <c r="AF41" s="85"/>
      <c r="AG41" s="86"/>
      <c r="AI41" s="4"/>
    </row>
    <row r="42" spans="2:35" ht="24" customHeight="1" x14ac:dyDescent="0.3">
      <c r="B42" s="63" t="s">
        <v>13</v>
      </c>
      <c r="C42" s="64"/>
      <c r="D42" s="64"/>
      <c r="E42" s="64"/>
      <c r="F42" s="64"/>
      <c r="G42" s="85">
        <f>G37-G40-G41</f>
        <v>602173160.34064901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63" t="s">
        <v>13</v>
      </c>
      <c r="T42" s="64"/>
      <c r="U42" s="64"/>
      <c r="V42" s="64"/>
      <c r="W42" s="85">
        <f>W35-W40-W41</f>
        <v>8211171001</v>
      </c>
      <c r="X42" s="85"/>
      <c r="Y42" s="85"/>
      <c r="Z42" s="85"/>
      <c r="AA42" s="85"/>
      <c r="AB42" s="85"/>
      <c r="AC42" s="85"/>
      <c r="AD42" s="85"/>
      <c r="AE42" s="85"/>
      <c r="AF42" s="85"/>
      <c r="AG42" s="86"/>
      <c r="AI42" s="4"/>
    </row>
    <row r="43" spans="2:35" ht="23.25" customHeight="1" x14ac:dyDescent="0.3">
      <c r="B43" s="246" t="s">
        <v>52</v>
      </c>
      <c r="C43" s="247"/>
      <c r="D43" s="247"/>
      <c r="E43" s="247"/>
      <c r="F43" s="247"/>
      <c r="G43" s="205" t="s">
        <v>89</v>
      </c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7"/>
      <c r="S43" s="172" t="s">
        <v>51</v>
      </c>
      <c r="T43" s="173"/>
      <c r="U43" s="173"/>
      <c r="V43" s="173"/>
      <c r="W43" s="239" t="s">
        <v>67</v>
      </c>
      <c r="X43" s="240"/>
      <c r="Y43" s="240"/>
      <c r="Z43" s="240"/>
      <c r="AA43" s="240"/>
      <c r="AB43" s="240"/>
      <c r="AC43" s="240"/>
      <c r="AD43" s="240"/>
      <c r="AE43" s="240"/>
      <c r="AF43" s="240"/>
      <c r="AG43" s="241"/>
      <c r="AI43" s="39"/>
    </row>
    <row r="44" spans="2:35" ht="12" customHeight="1" thickBot="1" x14ac:dyDescent="0.35">
      <c r="B44" s="294"/>
      <c r="C44" s="295"/>
      <c r="D44" s="295"/>
      <c r="E44" s="295"/>
      <c r="F44" s="295"/>
      <c r="G44" s="296"/>
      <c r="H44" s="296"/>
      <c r="I44" s="296"/>
      <c r="J44" s="296"/>
      <c r="K44" s="296"/>
      <c r="L44" s="296"/>
      <c r="M44" s="296"/>
      <c r="N44" s="296"/>
      <c r="O44" s="296"/>
      <c r="P44" s="296"/>
      <c r="Q44" s="296"/>
      <c r="R44" s="296"/>
      <c r="S44" s="279"/>
      <c r="T44" s="279"/>
      <c r="U44" s="279"/>
      <c r="V44" s="279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1"/>
    </row>
    <row r="45" spans="2:35" ht="31.5" customHeight="1" thickBot="1" x14ac:dyDescent="0.35">
      <c r="B45" s="300" t="s">
        <v>88</v>
      </c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2"/>
      <c r="AI45" s="39"/>
    </row>
    <row r="46" spans="2:35" ht="47.5" customHeight="1" x14ac:dyDescent="0.3">
      <c r="B46" s="208" t="s">
        <v>0</v>
      </c>
      <c r="C46" s="209"/>
      <c r="D46" s="208" t="s">
        <v>38</v>
      </c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42" t="s">
        <v>39</v>
      </c>
      <c r="W46" s="243"/>
      <c r="X46" s="244"/>
      <c r="Y46" s="245" t="s">
        <v>40</v>
      </c>
      <c r="Z46" s="245"/>
      <c r="AA46" s="245"/>
      <c r="AB46" s="245"/>
      <c r="AC46" s="245"/>
      <c r="AD46" s="245" t="s">
        <v>41</v>
      </c>
      <c r="AE46" s="245"/>
      <c r="AF46" s="245"/>
      <c r="AG46" s="245"/>
      <c r="AI46" s="4"/>
    </row>
    <row r="47" spans="2:35" ht="34.5" customHeight="1" x14ac:dyDescent="0.3">
      <c r="B47" s="249">
        <v>1</v>
      </c>
      <c r="C47" s="249"/>
      <c r="D47" s="250" t="s">
        <v>42</v>
      </c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2">
        <v>0.73629999999999995</v>
      </c>
      <c r="W47" s="253"/>
      <c r="X47" s="254"/>
      <c r="Y47" s="55">
        <f>-V47+V48</f>
        <v>2.6000000000000467E-3</v>
      </c>
      <c r="Z47" s="55"/>
      <c r="AA47" s="55"/>
      <c r="AB47" s="55"/>
      <c r="AC47" s="55"/>
      <c r="AD47" s="251">
        <v>1</v>
      </c>
      <c r="AE47" s="251"/>
      <c r="AF47" s="251"/>
      <c r="AG47" s="251"/>
    </row>
    <row r="48" spans="2:35" ht="36" customHeight="1" x14ac:dyDescent="0.3">
      <c r="B48" s="249">
        <v>2</v>
      </c>
      <c r="C48" s="249"/>
      <c r="D48" s="250" t="s">
        <v>43</v>
      </c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2">
        <v>0.7389</v>
      </c>
      <c r="W48" s="253"/>
      <c r="X48" s="254"/>
      <c r="Y48" s="55"/>
      <c r="Z48" s="55"/>
      <c r="AA48" s="55"/>
      <c r="AB48" s="55"/>
      <c r="AC48" s="55"/>
      <c r="AD48" s="251"/>
      <c r="AE48" s="251"/>
      <c r="AF48" s="251"/>
      <c r="AG48" s="251"/>
    </row>
    <row r="49" spans="2:35" ht="9" customHeight="1" thickBot="1" x14ac:dyDescent="0.35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3">
      <c r="B50" s="255" t="s">
        <v>0</v>
      </c>
      <c r="C50" s="256"/>
      <c r="D50" s="256" t="s">
        <v>44</v>
      </c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7" t="s">
        <v>45</v>
      </c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9"/>
    </row>
    <row r="51" spans="2:35" ht="28.5" customHeight="1" x14ac:dyDescent="0.3">
      <c r="B51" s="297">
        <v>1</v>
      </c>
      <c r="C51" s="298"/>
      <c r="D51" s="299" t="s">
        <v>46</v>
      </c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299"/>
      <c r="P51" s="299"/>
      <c r="Q51" s="299"/>
      <c r="R51" s="299"/>
      <c r="S51" s="299"/>
      <c r="T51" s="299"/>
      <c r="U51" s="299"/>
      <c r="V51" s="212">
        <v>12257713143.540001</v>
      </c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4"/>
    </row>
    <row r="52" spans="2:35" ht="34.5" customHeight="1" thickBot="1" x14ac:dyDescent="0.35">
      <c r="B52" s="309">
        <v>2</v>
      </c>
      <c r="C52" s="310"/>
      <c r="D52" s="267" t="s">
        <v>47</v>
      </c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8">
        <v>12300898208.367001</v>
      </c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0"/>
    </row>
    <row r="53" spans="2:35" ht="9.65" customHeight="1" x14ac:dyDescent="0.3">
      <c r="B53" s="28"/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2"/>
      <c r="Z53" s="32"/>
      <c r="AA53" s="32"/>
      <c r="AB53" s="32"/>
      <c r="AC53" s="32"/>
      <c r="AD53" s="33"/>
      <c r="AE53" s="33"/>
      <c r="AF53" s="33"/>
      <c r="AG53" s="34"/>
    </row>
    <row r="54" spans="2:35" ht="18.75" customHeight="1" x14ac:dyDescent="0.3">
      <c r="B54" s="82" t="s">
        <v>102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21"/>
      <c r="AG54" s="26"/>
    </row>
    <row r="55" spans="2:35" ht="9.65" customHeight="1" x14ac:dyDescent="0.3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3">
      <c r="B56" s="82" t="s">
        <v>95</v>
      </c>
      <c r="C56" s="83"/>
      <c r="D56" s="84"/>
      <c r="E56" s="80" t="s">
        <v>97</v>
      </c>
      <c r="F56" s="81"/>
      <c r="G56" s="80" t="s">
        <v>98</v>
      </c>
      <c r="H56" s="271"/>
      <c r="I56" s="81"/>
      <c r="J56" s="80" t="s">
        <v>99</v>
      </c>
      <c r="K56" s="271"/>
      <c r="L56" s="271"/>
      <c r="M56" s="271"/>
      <c r="N56" s="271"/>
      <c r="O56" s="271"/>
      <c r="P56" s="81"/>
      <c r="Q56" s="272" t="s">
        <v>100</v>
      </c>
      <c r="R56" s="272"/>
      <c r="S56" s="272"/>
      <c r="T56" s="272"/>
      <c r="U56" s="272" t="s">
        <v>101</v>
      </c>
      <c r="V56" s="272"/>
      <c r="W56" s="272"/>
      <c r="X56" s="261" t="s">
        <v>103</v>
      </c>
      <c r="Y56" s="261"/>
      <c r="Z56" s="261"/>
      <c r="AA56" s="261" t="s">
        <v>104</v>
      </c>
      <c r="AB56" s="261"/>
      <c r="AC56" s="261"/>
      <c r="AD56" s="261"/>
      <c r="AE56" s="261"/>
      <c r="AF56" s="21"/>
      <c r="AG56" s="26"/>
    </row>
    <row r="57" spans="2:35" ht="16.5" customHeight="1" x14ac:dyDescent="0.3">
      <c r="B57" s="56">
        <v>45746</v>
      </c>
      <c r="C57" s="57"/>
      <c r="D57" s="58"/>
      <c r="E57" s="47">
        <v>7.6700000000000004E-2</v>
      </c>
      <c r="F57" s="48"/>
      <c r="G57" s="47">
        <f>E57</f>
        <v>7.6700000000000004E-2</v>
      </c>
      <c r="H57" s="49"/>
      <c r="I57" s="48"/>
      <c r="J57" s="50">
        <v>943256932</v>
      </c>
      <c r="K57" s="51"/>
      <c r="L57" s="51"/>
      <c r="M57" s="51"/>
      <c r="N57" s="51"/>
      <c r="O57" s="51"/>
      <c r="P57" s="52"/>
      <c r="Q57" s="266">
        <v>5.7356107334556601E-2</v>
      </c>
      <c r="R57" s="266"/>
      <c r="S57" s="266"/>
      <c r="T57" s="266"/>
      <c r="U57" s="59">
        <v>705914674.06004</v>
      </c>
      <c r="V57" s="59"/>
      <c r="W57" s="59"/>
      <c r="X57" s="55">
        <f>Q57-E57</f>
        <v>-1.9343892665443403E-2</v>
      </c>
      <c r="Y57" s="55"/>
      <c r="Z57" s="55"/>
      <c r="AA57" s="46">
        <f>U57-J57</f>
        <v>-237342257.93996</v>
      </c>
      <c r="AB57" s="46"/>
      <c r="AC57" s="46"/>
      <c r="AD57" s="46"/>
      <c r="AE57" s="46"/>
      <c r="AF57" s="21"/>
      <c r="AG57" s="26"/>
    </row>
    <row r="58" spans="2:35" ht="20.25" customHeight="1" x14ac:dyDescent="0.3">
      <c r="B58" s="56">
        <v>45753</v>
      </c>
      <c r="C58" s="57"/>
      <c r="D58" s="58"/>
      <c r="E58" s="47">
        <v>3.2000000000000001E-2</v>
      </c>
      <c r="F58" s="48"/>
      <c r="G58" s="47">
        <f>G57+E58</f>
        <v>0.1087</v>
      </c>
      <c r="H58" s="49"/>
      <c r="I58" s="48"/>
      <c r="J58" s="50">
        <v>393620849.44</v>
      </c>
      <c r="K58" s="51"/>
      <c r="L58" s="51"/>
      <c r="M58" s="51"/>
      <c r="N58" s="51"/>
      <c r="O58" s="51"/>
      <c r="P58" s="52"/>
      <c r="Q58" s="53">
        <v>4.87E-2</v>
      </c>
      <c r="R58" s="54"/>
      <c r="S58" s="54"/>
      <c r="T58" s="54"/>
      <c r="U58" s="59">
        <v>598882226.80971599</v>
      </c>
      <c r="V58" s="59"/>
      <c r="W58" s="59"/>
      <c r="X58" s="55">
        <f t="shared" ref="X58" si="0">Q58-E58</f>
        <v>1.67E-2</v>
      </c>
      <c r="Y58" s="55"/>
      <c r="Z58" s="55"/>
      <c r="AA58" s="46">
        <f>U58-J58</f>
        <v>205261377.36971599</v>
      </c>
      <c r="AB58" s="46"/>
      <c r="AC58" s="46"/>
      <c r="AD58" s="46"/>
      <c r="AE58" s="46"/>
      <c r="AF58" s="21"/>
      <c r="AG58" s="26"/>
      <c r="AI58" s="39"/>
    </row>
    <row r="59" spans="2:35" ht="20.25" customHeight="1" x14ac:dyDescent="0.3">
      <c r="B59" s="56">
        <v>45760</v>
      </c>
      <c r="C59" s="57"/>
      <c r="D59" s="58"/>
      <c r="E59" s="47">
        <v>2.2200000000000001E-2</v>
      </c>
      <c r="F59" s="48"/>
      <c r="G59" s="47">
        <f t="shared" ref="G59" si="1">G58+E59</f>
        <v>0.13090000000000002</v>
      </c>
      <c r="H59" s="49"/>
      <c r="I59" s="48"/>
      <c r="J59" s="50">
        <v>273660215.68099999</v>
      </c>
      <c r="K59" s="51"/>
      <c r="L59" s="51"/>
      <c r="M59" s="51"/>
      <c r="N59" s="51"/>
      <c r="O59" s="51"/>
      <c r="P59" s="52"/>
      <c r="Q59" s="53">
        <v>1.66682771950659E-2</v>
      </c>
      <c r="R59" s="54"/>
      <c r="S59" s="54"/>
      <c r="T59" s="54"/>
      <c r="U59" s="59">
        <v>205030669.63197601</v>
      </c>
      <c r="V59" s="59"/>
      <c r="W59" s="59"/>
      <c r="X59" s="55">
        <f t="shared" ref="X59" si="2">Q59-E59</f>
        <v>-5.5317228049341013E-3</v>
      </c>
      <c r="Y59" s="55"/>
      <c r="Z59" s="55"/>
      <c r="AA59" s="46">
        <f t="shared" ref="AA59:AA60" si="3">U59-J59</f>
        <v>-68629546.049023986</v>
      </c>
      <c r="AB59" s="46"/>
      <c r="AC59" s="46"/>
      <c r="AD59" s="46"/>
      <c r="AE59" s="46"/>
      <c r="AF59" s="21"/>
      <c r="AG59" s="26"/>
      <c r="AI59" s="39"/>
    </row>
    <row r="60" spans="2:35" ht="20.25" customHeight="1" x14ac:dyDescent="0.3">
      <c r="B60" s="56">
        <v>45767</v>
      </c>
      <c r="C60" s="57"/>
      <c r="D60" s="58"/>
      <c r="E60" s="47">
        <v>2.7199999999999998E-2</v>
      </c>
      <c r="F60" s="48"/>
      <c r="G60" s="47">
        <f t="shared" ref="G60:G65" si="4">G59+E60</f>
        <v>0.15810000000000002</v>
      </c>
      <c r="H60" s="49"/>
      <c r="I60" s="48"/>
      <c r="J60" s="50">
        <v>333730366.75</v>
      </c>
      <c r="K60" s="51"/>
      <c r="L60" s="51"/>
      <c r="M60" s="51"/>
      <c r="N60" s="51"/>
      <c r="O60" s="51"/>
      <c r="P60" s="52"/>
      <c r="Q60" s="53">
        <v>1.27991272301209E-2</v>
      </c>
      <c r="R60" s="54"/>
      <c r="S60" s="54"/>
      <c r="T60" s="54"/>
      <c r="U60" s="59">
        <v>157437604.13783801</v>
      </c>
      <c r="V60" s="59"/>
      <c r="W60" s="59"/>
      <c r="X60" s="55">
        <f t="shared" ref="X60" si="5">Q60-E60</f>
        <v>-1.4400872769879098E-2</v>
      </c>
      <c r="Y60" s="55"/>
      <c r="Z60" s="55"/>
      <c r="AA60" s="46">
        <f t="shared" si="3"/>
        <v>-176292762.61216199</v>
      </c>
      <c r="AB60" s="46"/>
      <c r="AC60" s="46"/>
      <c r="AD60" s="46"/>
      <c r="AE60" s="46"/>
      <c r="AF60" s="21"/>
      <c r="AG60" s="26"/>
      <c r="AI60" s="39"/>
    </row>
    <row r="61" spans="2:35" ht="20.25" customHeight="1" x14ac:dyDescent="0.3">
      <c r="B61" s="56">
        <v>45774</v>
      </c>
      <c r="C61" s="57"/>
      <c r="D61" s="58"/>
      <c r="E61" s="47">
        <v>2.7093338929023401E-2</v>
      </c>
      <c r="F61" s="48"/>
      <c r="G61" s="47">
        <f t="shared" si="4"/>
        <v>0.18519333892902343</v>
      </c>
      <c r="H61" s="49"/>
      <c r="I61" s="48"/>
      <c r="J61" s="50">
        <v>333730366.75</v>
      </c>
      <c r="K61" s="51"/>
      <c r="L61" s="51"/>
      <c r="M61" s="51"/>
      <c r="N61" s="51"/>
      <c r="O61" s="51"/>
      <c r="P61" s="52"/>
      <c r="Q61" s="53">
        <v>8.9801937975466095E-3</v>
      </c>
      <c r="R61" s="54"/>
      <c r="S61" s="54"/>
      <c r="T61" s="54"/>
      <c r="U61" s="59">
        <v>110224554.381928</v>
      </c>
      <c r="V61" s="59"/>
      <c r="W61" s="59"/>
      <c r="X61" s="55">
        <f t="shared" ref="X61" si="6">Q61-E61</f>
        <v>-1.8113145131476792E-2</v>
      </c>
      <c r="Y61" s="55"/>
      <c r="Z61" s="55"/>
      <c r="AA61" s="46">
        <f t="shared" ref="AA61:AA65" si="7">U61-J61</f>
        <v>-223505812.368072</v>
      </c>
      <c r="AB61" s="46"/>
      <c r="AC61" s="46"/>
      <c r="AD61" s="46"/>
      <c r="AE61" s="46"/>
      <c r="AF61" s="21"/>
      <c r="AG61" s="26"/>
      <c r="AI61" s="39"/>
    </row>
    <row r="62" spans="2:35" ht="20.25" customHeight="1" x14ac:dyDescent="0.3">
      <c r="B62" s="56">
        <v>45781</v>
      </c>
      <c r="C62" s="57"/>
      <c r="D62" s="58"/>
      <c r="E62" s="47">
        <v>3.0395622998684001E-2</v>
      </c>
      <c r="F62" s="48"/>
      <c r="G62" s="47">
        <f t="shared" si="4"/>
        <v>0.21558896192770743</v>
      </c>
      <c r="H62" s="49"/>
      <c r="I62" s="48"/>
      <c r="J62" s="50">
        <v>373885967</v>
      </c>
      <c r="K62" s="51"/>
      <c r="L62" s="51"/>
      <c r="M62" s="51"/>
      <c r="N62" s="51"/>
      <c r="O62" s="51"/>
      <c r="P62" s="52"/>
      <c r="Q62" s="53">
        <v>2.8565080692094201E-2</v>
      </c>
      <c r="R62" s="54"/>
      <c r="S62" s="54"/>
      <c r="T62" s="54"/>
      <c r="U62" s="59">
        <v>351369103.94825798</v>
      </c>
      <c r="V62" s="59"/>
      <c r="W62" s="59"/>
      <c r="X62" s="55">
        <f t="shared" ref="X62" si="8">Q62-E62</f>
        <v>-1.8305423065897997E-3</v>
      </c>
      <c r="Y62" s="55"/>
      <c r="Z62" s="55"/>
      <c r="AA62" s="46">
        <f t="shared" si="7"/>
        <v>-22516863.051742017</v>
      </c>
      <c r="AB62" s="46"/>
      <c r="AC62" s="46"/>
      <c r="AD62" s="46"/>
      <c r="AE62" s="46"/>
      <c r="AF62" s="21"/>
      <c r="AG62" s="26"/>
      <c r="AI62" s="38"/>
    </row>
    <row r="63" spans="2:35" ht="20.25" customHeight="1" x14ac:dyDescent="0.3">
      <c r="B63" s="56">
        <v>45788</v>
      </c>
      <c r="C63" s="57"/>
      <c r="D63" s="58"/>
      <c r="E63" s="47">
        <v>1.96110380722926E-2</v>
      </c>
      <c r="F63" s="48"/>
      <c r="G63" s="47">
        <f t="shared" si="4"/>
        <v>0.23520000000000002</v>
      </c>
      <c r="H63" s="49"/>
      <c r="I63" s="48"/>
      <c r="J63" s="50">
        <v>241228545.76300001</v>
      </c>
      <c r="K63" s="51"/>
      <c r="L63" s="51"/>
      <c r="M63" s="51"/>
      <c r="N63" s="51"/>
      <c r="O63" s="51"/>
      <c r="P63" s="52"/>
      <c r="Q63" s="53">
        <v>7.3984048651572799E-3</v>
      </c>
      <c r="R63" s="54"/>
      <c r="S63" s="54"/>
      <c r="T63" s="54"/>
      <c r="U63" s="59">
        <v>91005200.235132694</v>
      </c>
      <c r="V63" s="59"/>
      <c r="W63" s="59"/>
      <c r="X63" s="55">
        <f t="shared" ref="X63" si="9">Q63-E63</f>
        <v>-1.221263320713532E-2</v>
      </c>
      <c r="Y63" s="55"/>
      <c r="Z63" s="55"/>
      <c r="AA63" s="46">
        <f t="shared" si="7"/>
        <v>-150223345.52786732</v>
      </c>
      <c r="AB63" s="46"/>
      <c r="AC63" s="46"/>
      <c r="AD63" s="46"/>
      <c r="AE63" s="46"/>
      <c r="AF63" s="21"/>
      <c r="AG63" s="26"/>
      <c r="AI63" s="38"/>
    </row>
    <row r="64" spans="2:35" ht="20.25" customHeight="1" x14ac:dyDescent="0.3">
      <c r="B64" s="56">
        <v>45795</v>
      </c>
      <c r="C64" s="57"/>
      <c r="D64" s="58"/>
      <c r="E64" s="47">
        <v>3.4000000000000002E-2</v>
      </c>
      <c r="F64" s="48"/>
      <c r="G64" s="47">
        <f t="shared" si="4"/>
        <v>0.26919999999999999</v>
      </c>
      <c r="H64" s="49"/>
      <c r="I64" s="48"/>
      <c r="J64" s="50">
        <v>418222152.52999997</v>
      </c>
      <c r="K64" s="51"/>
      <c r="L64" s="51"/>
      <c r="M64" s="51"/>
      <c r="N64" s="51"/>
      <c r="O64" s="51"/>
      <c r="P64" s="52"/>
      <c r="Q64" s="53">
        <v>6.9837243904869502E-3</v>
      </c>
      <c r="R64" s="54"/>
      <c r="S64" s="54"/>
      <c r="T64" s="54"/>
      <c r="U64" s="59">
        <v>85904360.213697404</v>
      </c>
      <c r="V64" s="59"/>
      <c r="W64" s="59"/>
      <c r="X64" s="55">
        <f t="shared" ref="X64" si="10">Q64-E64</f>
        <v>-2.701627560951305E-2</v>
      </c>
      <c r="Y64" s="55"/>
      <c r="Z64" s="55"/>
      <c r="AA64" s="46">
        <f t="shared" si="7"/>
        <v>-332317792.31630254</v>
      </c>
      <c r="AB64" s="46"/>
      <c r="AC64" s="46"/>
      <c r="AD64" s="46"/>
      <c r="AE64" s="46"/>
      <c r="AF64" s="21"/>
      <c r="AG64" s="26"/>
      <c r="AI64" s="38"/>
    </row>
    <row r="65" spans="2:36" ht="20.25" customHeight="1" x14ac:dyDescent="0.3">
      <c r="B65" s="56">
        <v>45802</v>
      </c>
      <c r="C65" s="57"/>
      <c r="D65" s="58"/>
      <c r="E65" s="47">
        <v>3.4000000000000002E-2</v>
      </c>
      <c r="F65" s="48"/>
      <c r="G65" s="47">
        <f t="shared" si="4"/>
        <v>0.30320000000000003</v>
      </c>
      <c r="H65" s="49"/>
      <c r="I65" s="48"/>
      <c r="J65" s="50">
        <v>418222152.52999997</v>
      </c>
      <c r="K65" s="51"/>
      <c r="L65" s="51"/>
      <c r="M65" s="51"/>
      <c r="N65" s="51"/>
      <c r="O65" s="51"/>
      <c r="P65" s="52"/>
      <c r="Q65" s="53">
        <v>9.9869285970624905E-3</v>
      </c>
      <c r="R65" s="54"/>
      <c r="S65" s="54"/>
      <c r="T65" s="54"/>
      <c r="U65" s="59">
        <v>122845728.67726099</v>
      </c>
      <c r="V65" s="59"/>
      <c r="W65" s="59"/>
      <c r="X65" s="55">
        <f t="shared" ref="X65" si="11">Q65-E65</f>
        <v>-2.4013071402937514E-2</v>
      </c>
      <c r="Y65" s="55"/>
      <c r="Z65" s="55"/>
      <c r="AA65" s="46">
        <f t="shared" si="7"/>
        <v>-295376423.85273898</v>
      </c>
      <c r="AB65" s="46"/>
      <c r="AC65" s="46"/>
      <c r="AD65" s="46"/>
      <c r="AE65" s="46"/>
      <c r="AF65" s="21"/>
      <c r="AG65" s="26"/>
      <c r="AI65" s="38"/>
    </row>
    <row r="66" spans="2:36" ht="20.25" customHeight="1" x14ac:dyDescent="0.3">
      <c r="B66" s="56">
        <v>45809</v>
      </c>
      <c r="C66" s="57"/>
      <c r="D66" s="58"/>
      <c r="E66" s="47">
        <v>3.4000000000000002E-2</v>
      </c>
      <c r="F66" s="48"/>
      <c r="G66" s="47">
        <f t="shared" ref="G66" si="12">G65+E66</f>
        <v>0.33720000000000006</v>
      </c>
      <c r="H66" s="49"/>
      <c r="I66" s="48"/>
      <c r="J66" s="50">
        <v>418222152.52999997</v>
      </c>
      <c r="K66" s="51"/>
      <c r="L66" s="51"/>
      <c r="M66" s="51"/>
      <c r="N66" s="51"/>
      <c r="O66" s="51"/>
      <c r="P66" s="52"/>
      <c r="Q66" s="53">
        <v>1.1904352641021699E-2</v>
      </c>
      <c r="R66" s="54"/>
      <c r="S66" s="54"/>
      <c r="T66" s="54"/>
      <c r="U66" s="59">
        <v>146431293.70600799</v>
      </c>
      <c r="V66" s="59"/>
      <c r="W66" s="59"/>
      <c r="X66" s="55">
        <f t="shared" ref="X66" si="13">Q66-E66</f>
        <v>-2.2095647358978301E-2</v>
      </c>
      <c r="Y66" s="55"/>
      <c r="Z66" s="55"/>
      <c r="AA66" s="46">
        <f t="shared" ref="AA66" si="14">U66-J66</f>
        <v>-271790858.82399201</v>
      </c>
      <c r="AB66" s="46"/>
      <c r="AC66" s="46"/>
      <c r="AD66" s="46"/>
      <c r="AE66" s="46"/>
      <c r="AF66" s="21"/>
      <c r="AG66" s="26"/>
      <c r="AI66" s="38"/>
    </row>
    <row r="67" spans="2:36" ht="20.25" customHeight="1" x14ac:dyDescent="0.3">
      <c r="B67" s="56">
        <v>45816</v>
      </c>
      <c r="C67" s="57"/>
      <c r="D67" s="58"/>
      <c r="E67" s="47">
        <v>3.8899999999999997E-2</v>
      </c>
      <c r="F67" s="48"/>
      <c r="G67" s="47">
        <f t="shared" ref="G67" si="15">G66+E67</f>
        <v>0.37610000000000005</v>
      </c>
      <c r="H67" s="49"/>
      <c r="I67" s="48"/>
      <c r="J67" s="50">
        <v>478495345.10049999</v>
      </c>
      <c r="K67" s="51"/>
      <c r="L67" s="51"/>
      <c r="M67" s="51"/>
      <c r="N67" s="51"/>
      <c r="O67" s="51"/>
      <c r="P67" s="52"/>
      <c r="Q67" s="53">
        <v>1.95E-2</v>
      </c>
      <c r="R67" s="54"/>
      <c r="S67" s="54"/>
      <c r="T67" s="54"/>
      <c r="U67" s="59">
        <v>239257994.997583</v>
      </c>
      <c r="V67" s="59"/>
      <c r="W67" s="59"/>
      <c r="X67" s="55">
        <f t="shared" ref="X67" si="16">Q67-E67</f>
        <v>-1.9399999999999997E-2</v>
      </c>
      <c r="Y67" s="55"/>
      <c r="Z67" s="55"/>
      <c r="AA67" s="46">
        <f t="shared" ref="AA67:AA71" si="17">U67-J67</f>
        <v>-239237350.10291699</v>
      </c>
      <c r="AB67" s="46"/>
      <c r="AC67" s="46"/>
      <c r="AD67" s="46"/>
      <c r="AE67" s="46"/>
      <c r="AF67" s="21"/>
      <c r="AG67" s="26"/>
      <c r="AI67" s="38"/>
    </row>
    <row r="68" spans="2:36" ht="20.25" customHeight="1" x14ac:dyDescent="0.3">
      <c r="B68" s="56">
        <v>45823</v>
      </c>
      <c r="C68" s="57"/>
      <c r="D68" s="58"/>
      <c r="E68" s="47">
        <v>3.8899999999999997E-2</v>
      </c>
      <c r="F68" s="48"/>
      <c r="G68" s="47">
        <f t="shared" ref="G68" si="18">G67+E68</f>
        <v>0.41500000000000004</v>
      </c>
      <c r="H68" s="49"/>
      <c r="I68" s="48"/>
      <c r="J68" s="50">
        <v>478495345.10049999</v>
      </c>
      <c r="K68" s="51"/>
      <c r="L68" s="51"/>
      <c r="M68" s="51"/>
      <c r="N68" s="51"/>
      <c r="O68" s="51"/>
      <c r="P68" s="52"/>
      <c r="Q68" s="53">
        <v>5.0553874788806602E-2</v>
      </c>
      <c r="R68" s="54"/>
      <c r="S68" s="54"/>
      <c r="T68" s="54"/>
      <c r="U68" s="59">
        <v>621845598.02667046</v>
      </c>
      <c r="V68" s="59"/>
      <c r="W68" s="59"/>
      <c r="X68" s="55">
        <f t="shared" ref="X68" si="19">Q68-E68</f>
        <v>1.1653874788806605E-2</v>
      </c>
      <c r="Y68" s="55"/>
      <c r="Z68" s="55"/>
      <c r="AA68" s="46">
        <f t="shared" si="17"/>
        <v>143350252.92617047</v>
      </c>
      <c r="AB68" s="46"/>
      <c r="AC68" s="46"/>
      <c r="AD68" s="46"/>
      <c r="AE68" s="46"/>
      <c r="AF68" s="21"/>
      <c r="AG68" s="26"/>
      <c r="AI68" s="38"/>
    </row>
    <row r="69" spans="2:36" ht="20.25" customHeight="1" x14ac:dyDescent="0.3">
      <c r="B69" s="56">
        <v>45830</v>
      </c>
      <c r="C69" s="57"/>
      <c r="D69" s="58"/>
      <c r="E69" s="47">
        <v>3.8899999999999997E-2</v>
      </c>
      <c r="F69" s="48"/>
      <c r="G69" s="47">
        <f t="shared" ref="G69" si="20">G68+E69</f>
        <v>0.45390000000000003</v>
      </c>
      <c r="H69" s="49"/>
      <c r="I69" s="48"/>
      <c r="J69" s="50">
        <v>478495345.10049999</v>
      </c>
      <c r="K69" s="51"/>
      <c r="L69" s="51"/>
      <c r="M69" s="51"/>
      <c r="N69" s="51"/>
      <c r="O69" s="51"/>
      <c r="P69" s="52"/>
      <c r="Q69" s="53">
        <v>2.9611586683256901E-2</v>
      </c>
      <c r="R69" s="54"/>
      <c r="S69" s="54"/>
      <c r="T69" s="54"/>
      <c r="U69" s="59">
        <v>364241809.48530501</v>
      </c>
      <c r="V69" s="59"/>
      <c r="W69" s="59"/>
      <c r="X69" s="55">
        <f t="shared" ref="X69" si="21">Q69-E69</f>
        <v>-9.2884133167430959E-3</v>
      </c>
      <c r="Y69" s="55"/>
      <c r="Z69" s="55"/>
      <c r="AA69" s="46">
        <f t="shared" si="17"/>
        <v>-114253535.61519498</v>
      </c>
      <c r="AB69" s="46"/>
      <c r="AC69" s="46"/>
      <c r="AD69" s="46"/>
      <c r="AE69" s="46"/>
      <c r="AF69" s="21"/>
      <c r="AG69" s="26"/>
      <c r="AI69" s="38"/>
    </row>
    <row r="70" spans="2:36" ht="20.25" customHeight="1" x14ac:dyDescent="0.3">
      <c r="B70" s="56">
        <v>45837</v>
      </c>
      <c r="C70" s="57"/>
      <c r="D70" s="58"/>
      <c r="E70" s="47">
        <v>3.8899999999999997E-2</v>
      </c>
      <c r="F70" s="48"/>
      <c r="G70" s="47">
        <f t="shared" ref="G70" si="22">G69+E70</f>
        <v>0.49280000000000002</v>
      </c>
      <c r="H70" s="49"/>
      <c r="I70" s="48"/>
      <c r="J70" s="50">
        <v>478495345.10049999</v>
      </c>
      <c r="K70" s="51"/>
      <c r="L70" s="51"/>
      <c r="M70" s="51"/>
      <c r="N70" s="51"/>
      <c r="O70" s="51"/>
      <c r="P70" s="52"/>
      <c r="Q70" s="53">
        <v>5.9925369854556897E-2</v>
      </c>
      <c r="R70" s="54"/>
      <c r="S70" s="54"/>
      <c r="T70" s="54"/>
      <c r="U70" s="59">
        <v>737121093.28615201</v>
      </c>
      <c r="V70" s="59"/>
      <c r="W70" s="59"/>
      <c r="X70" s="55">
        <f t="shared" ref="X70:X74" si="23">Q70-E70</f>
        <v>2.10253698545569E-2</v>
      </c>
      <c r="Y70" s="55"/>
      <c r="Z70" s="55"/>
      <c r="AA70" s="46">
        <f t="shared" si="17"/>
        <v>258625748.18565202</v>
      </c>
      <c r="AB70" s="46"/>
      <c r="AC70" s="46"/>
      <c r="AD70" s="46"/>
      <c r="AE70" s="46"/>
      <c r="AF70" s="21"/>
      <c r="AG70" s="26"/>
      <c r="AI70" s="38"/>
    </row>
    <row r="71" spans="2:36" ht="20.25" customHeight="1" x14ac:dyDescent="0.3">
      <c r="B71" s="56">
        <v>45844</v>
      </c>
      <c r="C71" s="57"/>
      <c r="D71" s="58"/>
      <c r="E71" s="47">
        <v>3.95E-2</v>
      </c>
      <c r="F71" s="48"/>
      <c r="G71" s="47">
        <f t="shared" ref="G71" si="24">G70+E71</f>
        <v>0.5323</v>
      </c>
      <c r="H71" s="49"/>
      <c r="I71" s="48"/>
      <c r="J71" s="50">
        <v>485875736.02999997</v>
      </c>
      <c r="K71" s="51"/>
      <c r="L71" s="51"/>
      <c r="M71" s="51"/>
      <c r="N71" s="51"/>
      <c r="O71" s="51"/>
      <c r="P71" s="52"/>
      <c r="Q71" s="53">
        <v>2.4E-2</v>
      </c>
      <c r="R71" s="54"/>
      <c r="S71" s="54"/>
      <c r="T71" s="54"/>
      <c r="U71" s="59">
        <v>294731865.07999998</v>
      </c>
      <c r="V71" s="59"/>
      <c r="W71" s="59"/>
      <c r="X71" s="55">
        <f t="shared" si="23"/>
        <v>-1.55E-2</v>
      </c>
      <c r="Y71" s="55"/>
      <c r="Z71" s="55"/>
      <c r="AA71" s="46">
        <f t="shared" si="17"/>
        <v>-191143870.94999999</v>
      </c>
      <c r="AB71" s="46"/>
      <c r="AC71" s="46"/>
      <c r="AD71" s="46"/>
      <c r="AE71" s="46"/>
      <c r="AF71" s="21"/>
      <c r="AG71" s="26"/>
      <c r="AI71" s="38"/>
    </row>
    <row r="72" spans="2:36" ht="20.25" customHeight="1" x14ac:dyDescent="0.3">
      <c r="B72" s="56">
        <v>45851</v>
      </c>
      <c r="C72" s="57"/>
      <c r="D72" s="58"/>
      <c r="E72" s="47">
        <v>3.95E-2</v>
      </c>
      <c r="F72" s="48"/>
      <c r="G72" s="47">
        <f t="shared" ref="G72" si="25">G71+E72</f>
        <v>0.57179999999999997</v>
      </c>
      <c r="H72" s="49"/>
      <c r="I72" s="48"/>
      <c r="J72" s="50">
        <v>485875736.02999997</v>
      </c>
      <c r="K72" s="51"/>
      <c r="L72" s="51"/>
      <c r="M72" s="51"/>
      <c r="N72" s="51"/>
      <c r="O72" s="51"/>
      <c r="P72" s="52"/>
      <c r="Q72" s="53">
        <v>1.9199999999999998E-2</v>
      </c>
      <c r="R72" s="54"/>
      <c r="S72" s="54"/>
      <c r="T72" s="54"/>
      <c r="U72" s="59">
        <v>235682092.41999999</v>
      </c>
      <c r="V72" s="59"/>
      <c r="W72" s="59"/>
      <c r="X72" s="55">
        <f t="shared" si="23"/>
        <v>-2.0300000000000002E-2</v>
      </c>
      <c r="Y72" s="55"/>
      <c r="Z72" s="55"/>
      <c r="AA72" s="46">
        <f t="shared" ref="AA72:AA76" si="26">U72-J72</f>
        <v>-250193643.60999998</v>
      </c>
      <c r="AB72" s="46"/>
      <c r="AC72" s="46"/>
      <c r="AD72" s="46"/>
      <c r="AE72" s="46"/>
      <c r="AF72" s="21"/>
      <c r="AG72" s="26"/>
      <c r="AI72" s="38"/>
    </row>
    <row r="73" spans="2:36" ht="20.25" customHeight="1" x14ac:dyDescent="0.3">
      <c r="B73" s="56">
        <v>45858</v>
      </c>
      <c r="C73" s="57"/>
      <c r="D73" s="58"/>
      <c r="E73" s="47">
        <v>3.95E-2</v>
      </c>
      <c r="F73" s="48"/>
      <c r="G73" s="47">
        <f t="shared" ref="G73" si="27">G72+E73</f>
        <v>0.61129999999999995</v>
      </c>
      <c r="H73" s="49"/>
      <c r="I73" s="48"/>
      <c r="J73" s="50">
        <v>485875737.02999997</v>
      </c>
      <c r="K73" s="51"/>
      <c r="L73" s="51"/>
      <c r="M73" s="51"/>
      <c r="N73" s="51"/>
      <c r="O73" s="51"/>
      <c r="P73" s="52"/>
      <c r="Q73" s="53">
        <v>3.9100000000000003E-2</v>
      </c>
      <c r="R73" s="54"/>
      <c r="S73" s="54"/>
      <c r="T73" s="54"/>
      <c r="U73" s="50">
        <v>480771399.95999998</v>
      </c>
      <c r="V73" s="51"/>
      <c r="W73" s="52"/>
      <c r="X73" s="55">
        <f t="shared" si="23"/>
        <v>-3.9999999999999758E-4</v>
      </c>
      <c r="Y73" s="55"/>
      <c r="Z73" s="55"/>
      <c r="AA73" s="46">
        <f t="shared" si="26"/>
        <v>-5104337.0699999928</v>
      </c>
      <c r="AB73" s="46"/>
      <c r="AC73" s="46"/>
      <c r="AD73" s="46"/>
      <c r="AE73" s="46"/>
      <c r="AF73" s="21"/>
      <c r="AG73" s="26"/>
      <c r="AI73" s="38"/>
    </row>
    <row r="74" spans="2:36" ht="20.25" customHeight="1" x14ac:dyDescent="0.3">
      <c r="B74" s="56">
        <v>45865</v>
      </c>
      <c r="C74" s="57"/>
      <c r="D74" s="58"/>
      <c r="E74" s="47">
        <v>3.95E-2</v>
      </c>
      <c r="F74" s="48"/>
      <c r="G74" s="47">
        <f t="shared" ref="G74" si="28">G73+E74</f>
        <v>0.65079999999999993</v>
      </c>
      <c r="H74" s="49"/>
      <c r="I74" s="48"/>
      <c r="J74" s="50">
        <v>485875737.02999997</v>
      </c>
      <c r="K74" s="51"/>
      <c r="L74" s="51"/>
      <c r="M74" s="51"/>
      <c r="N74" s="51"/>
      <c r="O74" s="51"/>
      <c r="P74" s="52"/>
      <c r="Q74" s="53">
        <v>3.4213711851486903E-2</v>
      </c>
      <c r="R74" s="54"/>
      <c r="S74" s="54"/>
      <c r="T74" s="54"/>
      <c r="U74" s="50">
        <v>420850947.54617703</v>
      </c>
      <c r="V74" s="51"/>
      <c r="W74" s="52"/>
      <c r="X74" s="55">
        <f t="shared" si="23"/>
        <v>-5.2862881485130978E-3</v>
      </c>
      <c r="Y74" s="55"/>
      <c r="Z74" s="55"/>
      <c r="AA74" s="46">
        <f t="shared" si="26"/>
        <v>-65024789.483822942</v>
      </c>
      <c r="AB74" s="46"/>
      <c r="AC74" s="46"/>
      <c r="AD74" s="46"/>
      <c r="AE74" s="46"/>
      <c r="AF74" s="21"/>
      <c r="AG74" s="26"/>
      <c r="AI74" s="38"/>
    </row>
    <row r="75" spans="2:36" ht="20.25" customHeight="1" x14ac:dyDescent="0.3">
      <c r="B75" s="56">
        <v>45872</v>
      </c>
      <c r="C75" s="57"/>
      <c r="D75" s="58"/>
      <c r="E75" s="47">
        <v>2.9700000000000001E-2</v>
      </c>
      <c r="F75" s="48"/>
      <c r="G75" s="47">
        <f t="shared" ref="G75" si="29">G74+E75</f>
        <v>0.68049999999999988</v>
      </c>
      <c r="H75" s="49"/>
      <c r="I75" s="48"/>
      <c r="J75" s="50">
        <v>365329350.8865</v>
      </c>
      <c r="K75" s="51"/>
      <c r="L75" s="51"/>
      <c r="M75" s="51"/>
      <c r="N75" s="51"/>
      <c r="O75" s="51"/>
      <c r="P75" s="52"/>
      <c r="Q75" s="53">
        <v>3.6896705376918297E-2</v>
      </c>
      <c r="R75" s="54"/>
      <c r="S75" s="54"/>
      <c r="T75" s="54"/>
      <c r="U75" s="50">
        <v>453853516</v>
      </c>
      <c r="V75" s="51"/>
      <c r="W75" s="52"/>
      <c r="X75" s="55">
        <f t="shared" ref="X75" si="30">Q75-E75</f>
        <v>7.1967053769182963E-3</v>
      </c>
      <c r="Y75" s="55"/>
      <c r="Z75" s="55"/>
      <c r="AA75" s="46">
        <f t="shared" si="26"/>
        <v>88524165.113499999</v>
      </c>
      <c r="AB75" s="46"/>
      <c r="AC75" s="46"/>
      <c r="AD75" s="46"/>
      <c r="AE75" s="46"/>
      <c r="AF75" s="21"/>
      <c r="AG75" s="26"/>
      <c r="AI75" s="38"/>
    </row>
    <row r="76" spans="2:36" ht="20.25" customHeight="1" x14ac:dyDescent="0.3">
      <c r="B76" s="56">
        <v>45879</v>
      </c>
      <c r="C76" s="57"/>
      <c r="D76" s="58"/>
      <c r="E76" s="47">
        <v>2.9700000000000001E-2</v>
      </c>
      <c r="F76" s="48"/>
      <c r="G76" s="47">
        <f>G75+E76</f>
        <v>0.71019999999999983</v>
      </c>
      <c r="H76" s="49"/>
      <c r="I76" s="48"/>
      <c r="J76" s="50">
        <v>365329350.8865</v>
      </c>
      <c r="K76" s="51"/>
      <c r="L76" s="51"/>
      <c r="M76" s="51"/>
      <c r="N76" s="51"/>
      <c r="O76" s="51"/>
      <c r="P76" s="52"/>
      <c r="Q76" s="53">
        <v>6.2093131630090698E-2</v>
      </c>
      <c r="R76" s="54"/>
      <c r="S76" s="54"/>
      <c r="T76" s="54"/>
      <c r="U76" s="50">
        <v>763785975.51956296</v>
      </c>
      <c r="V76" s="51"/>
      <c r="W76" s="52"/>
      <c r="X76" s="55">
        <f>Q76-E76</f>
        <v>3.2393131630090694E-2</v>
      </c>
      <c r="Y76" s="55"/>
      <c r="Z76" s="55"/>
      <c r="AA76" s="46">
        <f t="shared" si="26"/>
        <v>398456624.63306296</v>
      </c>
      <c r="AB76" s="46"/>
      <c r="AC76" s="46"/>
      <c r="AD76" s="46"/>
      <c r="AE76" s="46"/>
      <c r="AF76" s="21"/>
      <c r="AG76" s="26"/>
      <c r="AI76" s="38"/>
    </row>
    <row r="77" spans="2:36" ht="20.25" customHeight="1" x14ac:dyDescent="0.3">
      <c r="B77" s="56">
        <v>45886</v>
      </c>
      <c r="C77" s="57"/>
      <c r="D77" s="58"/>
      <c r="E77" s="47">
        <v>2.9700000000000001E-2</v>
      </c>
      <c r="F77" s="48"/>
      <c r="G77" s="47">
        <f>G76+E77</f>
        <v>0.73989999999999978</v>
      </c>
      <c r="H77" s="49"/>
      <c r="I77" s="48"/>
      <c r="J77" s="50">
        <v>365329350.8865</v>
      </c>
      <c r="K77" s="51"/>
      <c r="L77" s="51"/>
      <c r="M77" s="51"/>
      <c r="N77" s="51"/>
      <c r="O77" s="51"/>
      <c r="P77" s="52"/>
      <c r="Q77" s="53">
        <v>6.2322543177094097E-2</v>
      </c>
      <c r="R77" s="54"/>
      <c r="S77" s="54"/>
      <c r="T77" s="54"/>
      <c r="U77" s="50">
        <v>766607887.01965106</v>
      </c>
      <c r="V77" s="51"/>
      <c r="W77" s="52"/>
      <c r="X77" s="55">
        <f>Q77-E77</f>
        <v>3.2622543177094093E-2</v>
      </c>
      <c r="Y77" s="55"/>
      <c r="Z77" s="55"/>
      <c r="AA77" s="46">
        <f t="shared" ref="AA77" si="31">U77-J77</f>
        <v>401278536.13315105</v>
      </c>
      <c r="AB77" s="46"/>
      <c r="AC77" s="46"/>
      <c r="AD77" s="46"/>
      <c r="AE77" s="46"/>
      <c r="AF77" s="21"/>
      <c r="AG77" s="26"/>
      <c r="AI77" s="38"/>
    </row>
    <row r="78" spans="2:36" ht="18.75" customHeight="1" x14ac:dyDescent="0.3">
      <c r="B78" s="263" t="s">
        <v>96</v>
      </c>
      <c r="C78" s="264"/>
      <c r="D78" s="265"/>
      <c r="E78" s="323">
        <f>SUM(E57:F77)</f>
        <v>0.73989999999999978</v>
      </c>
      <c r="F78" s="324"/>
      <c r="G78" s="325">
        <f>G77</f>
        <v>0.73989999999999978</v>
      </c>
      <c r="H78" s="326"/>
      <c r="I78" s="327"/>
      <c r="J78" s="74">
        <f>SUM(J57:P76)</f>
        <v>8735922729.2689991</v>
      </c>
      <c r="K78" s="75"/>
      <c r="L78" s="75"/>
      <c r="M78" s="75"/>
      <c r="N78" s="75"/>
      <c r="O78" s="75"/>
      <c r="P78" s="76"/>
      <c r="Q78" s="77">
        <f>SUM(Q57:T77)</f>
        <v>0.64675912010532299</v>
      </c>
      <c r="R78" s="78"/>
      <c r="S78" s="78"/>
      <c r="T78" s="78"/>
      <c r="U78" s="79">
        <f>SUM(U57:W76)</f>
        <v>7187187708.1233044</v>
      </c>
      <c r="V78" s="79"/>
      <c r="W78" s="79"/>
      <c r="X78" s="260">
        <f>Q78-E78</f>
        <v>-9.3140879894676787E-2</v>
      </c>
      <c r="Y78" s="260"/>
      <c r="Z78" s="260"/>
      <c r="AA78" s="262">
        <f>U78-J78</f>
        <v>-1548735021.1456947</v>
      </c>
      <c r="AB78" s="262"/>
      <c r="AC78" s="262"/>
      <c r="AD78" s="262"/>
      <c r="AE78" s="262"/>
      <c r="AF78" s="21"/>
      <c r="AG78" s="26"/>
      <c r="AI78" s="38"/>
      <c r="AJ78" s="44"/>
    </row>
    <row r="79" spans="2:36" ht="9.65" customHeight="1" x14ac:dyDescent="0.3">
      <c r="B79" s="25"/>
      <c r="C79" s="17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9"/>
      <c r="W79" s="19"/>
      <c r="X79" s="19"/>
      <c r="Y79" s="20"/>
      <c r="Z79" s="20"/>
      <c r="AA79" s="20"/>
      <c r="AB79" s="20"/>
      <c r="AC79" s="20"/>
      <c r="AD79" s="21"/>
      <c r="AE79" s="21"/>
      <c r="AF79" s="21"/>
      <c r="AG79" s="26"/>
    </row>
    <row r="80" spans="2:36" ht="29.15" customHeight="1" x14ac:dyDescent="0.3">
      <c r="B80" s="136" t="s">
        <v>17</v>
      </c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8"/>
      <c r="AI80" s="39"/>
    </row>
    <row r="81" spans="1:33" ht="9" customHeight="1" x14ac:dyDescent="0.3">
      <c r="B81" s="142" t="s">
        <v>0</v>
      </c>
      <c r="C81" s="143"/>
      <c r="D81" s="165" t="s">
        <v>69</v>
      </c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7"/>
      <c r="W81" s="153" t="s">
        <v>15</v>
      </c>
      <c r="X81" s="154"/>
      <c r="Y81" s="155"/>
      <c r="Z81" s="159" t="s">
        <v>16</v>
      </c>
      <c r="AA81" s="160"/>
      <c r="AB81" s="160"/>
      <c r="AC81" s="161"/>
      <c r="AD81" s="148" t="s">
        <v>14</v>
      </c>
      <c r="AE81" s="149"/>
      <c r="AF81" s="149"/>
      <c r="AG81" s="150"/>
    </row>
    <row r="82" spans="1:33" ht="23.25" customHeight="1" x14ac:dyDescent="0.3">
      <c r="B82" s="144"/>
      <c r="C82" s="145"/>
      <c r="D82" s="168"/>
      <c r="E82" s="169"/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70"/>
      <c r="W82" s="156"/>
      <c r="X82" s="157"/>
      <c r="Y82" s="158"/>
      <c r="Z82" s="162"/>
      <c r="AA82" s="163"/>
      <c r="AB82" s="163"/>
      <c r="AC82" s="164"/>
      <c r="AD82" s="143"/>
      <c r="AE82" s="151"/>
      <c r="AF82" s="151"/>
      <c r="AG82" s="152"/>
    </row>
    <row r="83" spans="1:33" ht="25" customHeight="1" x14ac:dyDescent="0.3">
      <c r="B83" s="146"/>
      <c r="C83" s="147"/>
      <c r="D83" s="303" t="s">
        <v>70</v>
      </c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304"/>
      <c r="R83" s="304"/>
      <c r="S83" s="304"/>
      <c r="T83" s="304"/>
      <c r="U83" s="304"/>
      <c r="V83" s="305"/>
      <c r="W83" s="107">
        <v>45509</v>
      </c>
      <c r="X83" s="108"/>
      <c r="Y83" s="109"/>
      <c r="Z83" s="107">
        <v>45509</v>
      </c>
      <c r="AA83" s="108"/>
      <c r="AB83" s="108"/>
      <c r="AC83" s="109"/>
      <c r="AD83" s="104">
        <f t="shared" ref="AD83:AD94" si="32">+IF(Z83&lt;&gt;0,IF(Z83=0,(W83-Z83),IF(Z83&lt;&gt;W83,(W83-Z83),0)),"no iniciado")</f>
        <v>0</v>
      </c>
      <c r="AE83" s="105"/>
      <c r="AF83" s="105">
        <f t="shared" ref="AF83:AF94" si="33">+IF(Z83&lt;&gt;0,IF(AB83=0,(T83-Z83),IF(Z83&lt;&gt;T83,(T83-Z83),0)),"no iniciado")</f>
        <v>-45509</v>
      </c>
      <c r="AG83" s="106"/>
    </row>
    <row r="84" spans="1:33" ht="17.25" customHeight="1" x14ac:dyDescent="0.3">
      <c r="B84" s="146"/>
      <c r="C84" s="147"/>
      <c r="D84" s="139" t="s">
        <v>71</v>
      </c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1"/>
      <c r="W84" s="107">
        <v>45549</v>
      </c>
      <c r="X84" s="108"/>
      <c r="Y84" s="109"/>
      <c r="Z84" s="107">
        <v>45549</v>
      </c>
      <c r="AA84" s="108"/>
      <c r="AB84" s="108"/>
      <c r="AC84" s="109"/>
      <c r="AD84" s="104">
        <f>+IF(Z84&lt;&gt;0,IF(Z84=0,(W84-Z84),IF(Z84&lt;&gt;W84,(W84-Z84),0)),"En ejecución")</f>
        <v>0</v>
      </c>
      <c r="AE84" s="105"/>
      <c r="AF84" s="105">
        <f t="shared" ref="AF84:AF86" si="34">+IF(Z84&lt;&gt;0,IF(AB84=0,(T84-Z84),IF(Z84&lt;&gt;T84,(T84-Z84),0)),"no iniciado")</f>
        <v>-45549</v>
      </c>
      <c r="AG84" s="106"/>
    </row>
    <row r="85" spans="1:33" ht="16.5" customHeight="1" x14ac:dyDescent="0.3">
      <c r="B85" s="210"/>
      <c r="C85" s="211"/>
      <c r="D85" s="139" t="s">
        <v>82</v>
      </c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1"/>
      <c r="W85" s="107">
        <v>45578</v>
      </c>
      <c r="X85" s="108"/>
      <c r="Y85" s="109"/>
      <c r="Z85" s="107">
        <v>45578</v>
      </c>
      <c r="AA85" s="108"/>
      <c r="AB85" s="108"/>
      <c r="AC85" s="109"/>
      <c r="AD85" s="104">
        <f>+IF(Z85&lt;&gt;0,IF(Z85=0,(W85-Z85),IF(Z85&lt;&gt;W85,(W85-Z85),0)),"En ejecución")</f>
        <v>0</v>
      </c>
      <c r="AE85" s="105"/>
      <c r="AF85" s="105">
        <f t="shared" si="34"/>
        <v>-45578</v>
      </c>
      <c r="AG85" s="106"/>
    </row>
    <row r="86" spans="1:33" ht="16.5" customHeight="1" x14ac:dyDescent="0.3">
      <c r="B86" s="146"/>
      <c r="C86" s="147"/>
      <c r="D86" s="139" t="s">
        <v>72</v>
      </c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1"/>
      <c r="W86" s="107">
        <v>45640</v>
      </c>
      <c r="X86" s="108"/>
      <c r="Y86" s="109"/>
      <c r="Z86" s="107">
        <v>45640</v>
      </c>
      <c r="AA86" s="108"/>
      <c r="AB86" s="108"/>
      <c r="AC86" s="109"/>
      <c r="AD86" s="104">
        <f>+IF(Z86&lt;&gt;0,IF(Z86=0,(W86-Z86),IF(Z86&lt;&gt;W86,(W86-Z86),0)),"En ejecución")</f>
        <v>0</v>
      </c>
      <c r="AE86" s="105"/>
      <c r="AF86" s="105">
        <f t="shared" si="34"/>
        <v>-45640</v>
      </c>
      <c r="AG86" s="106"/>
    </row>
    <row r="87" spans="1:33" ht="18.649999999999999" customHeight="1" x14ac:dyDescent="0.3">
      <c r="B87" s="146"/>
      <c r="C87" s="147"/>
      <c r="D87" s="139" t="s">
        <v>73</v>
      </c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1"/>
      <c r="W87" s="311">
        <v>45838</v>
      </c>
      <c r="X87" s="312"/>
      <c r="Y87" s="313"/>
      <c r="Z87" s="311">
        <v>45843</v>
      </c>
      <c r="AA87" s="312"/>
      <c r="AB87" s="312"/>
      <c r="AC87" s="313"/>
      <c r="AD87" s="104">
        <f>+IF(Z87&lt;&gt;0,IF(Z87=0,(W87-Z87),IF(Z87&lt;&gt;W87,(W87-Z87),0)),"En ejecución")</f>
        <v>-5</v>
      </c>
      <c r="AE87" s="105"/>
      <c r="AF87" s="105">
        <f t="shared" si="33"/>
        <v>-45843</v>
      </c>
      <c r="AG87" s="106"/>
    </row>
    <row r="88" spans="1:33" ht="18.649999999999999" customHeight="1" x14ac:dyDescent="0.3">
      <c r="B88" s="146"/>
      <c r="C88" s="147"/>
      <c r="D88" s="139" t="s">
        <v>74</v>
      </c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1"/>
      <c r="W88" s="107">
        <v>45917</v>
      </c>
      <c r="X88" s="108"/>
      <c r="Y88" s="109"/>
      <c r="Z88" s="107"/>
      <c r="AA88" s="108"/>
      <c r="AB88" s="108"/>
      <c r="AC88" s="109"/>
      <c r="AD88" s="104" t="s">
        <v>109</v>
      </c>
      <c r="AE88" s="105"/>
      <c r="AF88" s="105" t="str">
        <f t="shared" si="33"/>
        <v>no iniciado</v>
      </c>
      <c r="AG88" s="106"/>
    </row>
    <row r="89" spans="1:33" ht="18" customHeight="1" x14ac:dyDescent="0.3">
      <c r="B89" s="146"/>
      <c r="C89" s="147"/>
      <c r="D89" s="139" t="s">
        <v>75</v>
      </c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1"/>
      <c r="W89" s="107">
        <v>45923</v>
      </c>
      <c r="X89" s="108"/>
      <c r="Y89" s="109"/>
      <c r="Z89" s="107"/>
      <c r="AA89" s="108"/>
      <c r="AB89" s="108"/>
      <c r="AC89" s="109"/>
      <c r="AD89" s="104" t="str">
        <f>+IF(Z89&lt;&gt;0,IF(Z89=0,(W89-Z89),IF(Z89&lt;&gt;W89,(W89-Z89),0)),"En ejecución")</f>
        <v>En ejecución</v>
      </c>
      <c r="AE89" s="105"/>
      <c r="AF89" s="105" t="str">
        <f t="shared" si="33"/>
        <v>no iniciado</v>
      </c>
      <c r="AG89" s="106"/>
    </row>
    <row r="90" spans="1:33" ht="21" customHeight="1" x14ac:dyDescent="0.3">
      <c r="B90" s="146"/>
      <c r="C90" s="147"/>
      <c r="D90" s="139" t="s">
        <v>76</v>
      </c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1"/>
      <c r="W90" s="107">
        <v>45929</v>
      </c>
      <c r="X90" s="108"/>
      <c r="Y90" s="109"/>
      <c r="Z90" s="107"/>
      <c r="AA90" s="108"/>
      <c r="AB90" s="108"/>
      <c r="AC90" s="109"/>
      <c r="AD90" s="104" t="s">
        <v>109</v>
      </c>
      <c r="AE90" s="105"/>
      <c r="AF90" s="105" t="str">
        <f t="shared" si="33"/>
        <v>no iniciado</v>
      </c>
      <c r="AG90" s="106"/>
    </row>
    <row r="91" spans="1:33" ht="15.5" x14ac:dyDescent="0.3">
      <c r="B91" s="146"/>
      <c r="C91" s="147"/>
      <c r="D91" s="139" t="s">
        <v>77</v>
      </c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1"/>
      <c r="W91" s="107">
        <v>45926</v>
      </c>
      <c r="X91" s="108"/>
      <c r="Y91" s="109"/>
      <c r="Z91" s="107"/>
      <c r="AA91" s="108"/>
      <c r="AB91" s="108"/>
      <c r="AC91" s="109"/>
      <c r="AD91" s="104" t="s">
        <v>109</v>
      </c>
      <c r="AE91" s="105"/>
      <c r="AF91" s="105" t="str">
        <f t="shared" si="33"/>
        <v>no iniciado</v>
      </c>
      <c r="AG91" s="106"/>
    </row>
    <row r="92" spans="1:33" ht="18" customHeight="1" x14ac:dyDescent="0.3">
      <c r="B92" s="146"/>
      <c r="C92" s="147"/>
      <c r="D92" s="139" t="s">
        <v>78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1"/>
      <c r="W92" s="107">
        <v>45870</v>
      </c>
      <c r="X92" s="108"/>
      <c r="Y92" s="109"/>
      <c r="Z92" s="107"/>
      <c r="AA92" s="108"/>
      <c r="AB92" s="108"/>
      <c r="AC92" s="109"/>
      <c r="AD92" s="104" t="s">
        <v>109</v>
      </c>
      <c r="AE92" s="105"/>
      <c r="AF92" s="105" t="str">
        <f t="shared" si="33"/>
        <v>no iniciado</v>
      </c>
      <c r="AG92" s="106"/>
    </row>
    <row r="93" spans="1:33" ht="17.25" customHeight="1" x14ac:dyDescent="0.3">
      <c r="A93" s="1"/>
      <c r="B93" s="146"/>
      <c r="C93" s="147"/>
      <c r="D93" s="139" t="s">
        <v>79</v>
      </c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1"/>
      <c r="W93" s="107">
        <v>45930</v>
      </c>
      <c r="X93" s="108"/>
      <c r="Y93" s="109"/>
      <c r="Z93" s="107"/>
      <c r="AA93" s="108"/>
      <c r="AB93" s="108"/>
      <c r="AC93" s="109"/>
      <c r="AD93" s="104" t="s">
        <v>109</v>
      </c>
      <c r="AE93" s="105"/>
      <c r="AF93" s="105" t="str">
        <f t="shared" si="33"/>
        <v>no iniciado</v>
      </c>
      <c r="AG93" s="106"/>
    </row>
    <row r="94" spans="1:33" ht="35.5" customHeight="1" x14ac:dyDescent="0.3">
      <c r="B94" s="146"/>
      <c r="C94" s="147"/>
      <c r="D94" s="303" t="s">
        <v>80</v>
      </c>
      <c r="E94" s="304"/>
      <c r="F94" s="304"/>
      <c r="G94" s="304"/>
      <c r="H94" s="304"/>
      <c r="I94" s="304"/>
      <c r="J94" s="304"/>
      <c r="K94" s="304"/>
      <c r="L94" s="304"/>
      <c r="M94" s="304"/>
      <c r="N94" s="304"/>
      <c r="O94" s="304"/>
      <c r="P94" s="304"/>
      <c r="Q94" s="304"/>
      <c r="R94" s="304"/>
      <c r="S94" s="304"/>
      <c r="T94" s="304"/>
      <c r="U94" s="304"/>
      <c r="V94" s="305"/>
      <c r="W94" s="107">
        <v>45930</v>
      </c>
      <c r="X94" s="108"/>
      <c r="Y94" s="109"/>
      <c r="Z94" s="107"/>
      <c r="AA94" s="108"/>
      <c r="AB94" s="108"/>
      <c r="AC94" s="109"/>
      <c r="AD94" s="104" t="str">
        <f t="shared" si="32"/>
        <v>no iniciado</v>
      </c>
      <c r="AE94" s="105"/>
      <c r="AF94" s="105" t="str">
        <f t="shared" si="33"/>
        <v>no iniciado</v>
      </c>
      <c r="AG94" s="106"/>
    </row>
    <row r="95" spans="1:33" s="1" customFormat="1" ht="15" customHeight="1" x14ac:dyDescent="0.35">
      <c r="A95" s="3"/>
      <c r="B95" s="282" t="s">
        <v>81</v>
      </c>
      <c r="C95" s="283"/>
      <c r="D95" s="283"/>
      <c r="E95" s="283"/>
      <c r="F95" s="283"/>
      <c r="G95" s="283"/>
      <c r="H95" s="283"/>
      <c r="I95" s="283"/>
      <c r="J95" s="283"/>
      <c r="K95" s="283"/>
      <c r="L95" s="283"/>
      <c r="M95" s="283"/>
      <c r="N95" s="283"/>
      <c r="O95" s="283"/>
      <c r="P95" s="283"/>
      <c r="Q95" s="283"/>
      <c r="R95" s="283"/>
      <c r="S95" s="284"/>
      <c r="T95" s="285"/>
      <c r="U95" s="286"/>
      <c r="V95" s="287"/>
      <c r="W95" s="321">
        <f>+W94-W83+1</f>
        <v>422</v>
      </c>
      <c r="X95" s="322"/>
      <c r="Y95" s="322"/>
      <c r="Z95" s="314" t="str">
        <f>IF(Z94&lt;&gt;0,(Z94-W83+1),"")</f>
        <v/>
      </c>
      <c r="AA95" s="315"/>
      <c r="AB95" s="315"/>
      <c r="AC95" s="316"/>
      <c r="AD95" s="314"/>
      <c r="AE95" s="315"/>
      <c r="AF95" s="315"/>
      <c r="AG95" s="317"/>
    </row>
    <row r="96" spans="1:33" ht="6.75" customHeight="1" x14ac:dyDescent="0.3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4"/>
    </row>
    <row r="97" spans="2:33" ht="15" x14ac:dyDescent="0.3">
      <c r="B97" s="136" t="s">
        <v>24</v>
      </c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8"/>
    </row>
    <row r="98" spans="2:33" ht="58.5" customHeight="1" x14ac:dyDescent="0.3">
      <c r="B98" s="318" t="s">
        <v>112</v>
      </c>
      <c r="C98" s="319"/>
      <c r="D98" s="319"/>
      <c r="E98" s="319"/>
      <c r="F98" s="319"/>
      <c r="G98" s="319"/>
      <c r="H98" s="319"/>
      <c r="I98" s="319"/>
      <c r="J98" s="319"/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  <c r="V98" s="319"/>
      <c r="W98" s="319"/>
      <c r="X98" s="319"/>
      <c r="Y98" s="319"/>
      <c r="Z98" s="319"/>
      <c r="AA98" s="319"/>
      <c r="AB98" s="319"/>
      <c r="AC98" s="319"/>
      <c r="AD98" s="319"/>
      <c r="AE98" s="319"/>
      <c r="AF98" s="319"/>
      <c r="AG98" s="320"/>
    </row>
    <row r="99" spans="2:33" ht="18.75" customHeight="1" x14ac:dyDescent="0.3">
      <c r="B99" s="288" t="s">
        <v>84</v>
      </c>
      <c r="C99" s="289"/>
      <c r="D99" s="289"/>
      <c r="E99" s="289"/>
      <c r="F99" s="289"/>
      <c r="G99" s="289"/>
      <c r="H99" s="289"/>
      <c r="I99" s="289"/>
      <c r="J99" s="289"/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90"/>
    </row>
    <row r="100" spans="2:33" ht="31" customHeight="1" x14ac:dyDescent="0.3">
      <c r="B100" s="45">
        <v>1</v>
      </c>
      <c r="C100" s="306" t="s">
        <v>113</v>
      </c>
      <c r="D100" s="307"/>
      <c r="E100" s="307"/>
      <c r="F100" s="307"/>
      <c r="G100" s="307"/>
      <c r="H100" s="307"/>
      <c r="I100" s="307"/>
      <c r="J100" s="307"/>
      <c r="K100" s="307"/>
      <c r="L100" s="307"/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  <c r="AF100" s="307"/>
      <c r="AG100" s="308"/>
    </row>
    <row r="101" spans="2:33" ht="16" customHeight="1" x14ac:dyDescent="0.3">
      <c r="B101" s="45">
        <v>2</v>
      </c>
      <c r="C101" s="306" t="s">
        <v>114</v>
      </c>
      <c r="D101" s="307"/>
      <c r="E101" s="307"/>
      <c r="F101" s="307"/>
      <c r="G101" s="307"/>
      <c r="H101" s="307"/>
      <c r="I101" s="307"/>
      <c r="J101" s="307"/>
      <c r="K101" s="307"/>
      <c r="L101" s="307"/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08"/>
    </row>
    <row r="102" spans="2:33" ht="16" customHeight="1" x14ac:dyDescent="0.3">
      <c r="B102" s="45">
        <v>3</v>
      </c>
      <c r="C102" s="306" t="s">
        <v>115</v>
      </c>
      <c r="D102" s="307"/>
      <c r="E102" s="307"/>
      <c r="F102" s="307"/>
      <c r="G102" s="307"/>
      <c r="H102" s="307"/>
      <c r="I102" s="307"/>
      <c r="J102" s="307"/>
      <c r="K102" s="307"/>
      <c r="L102" s="307"/>
      <c r="M102" s="307"/>
      <c r="N102" s="307"/>
      <c r="O102" s="307"/>
      <c r="P102" s="307"/>
      <c r="Q102" s="307"/>
      <c r="R102" s="307"/>
      <c r="S102" s="307"/>
      <c r="T102" s="307"/>
      <c r="U102" s="307"/>
      <c r="V102" s="307"/>
      <c r="W102" s="307"/>
      <c r="X102" s="307"/>
      <c r="Y102" s="307"/>
      <c r="Z102" s="307"/>
      <c r="AA102" s="307"/>
      <c r="AB102" s="307"/>
      <c r="AC102" s="307"/>
      <c r="AD102" s="307"/>
      <c r="AE102" s="307"/>
      <c r="AF102" s="307"/>
      <c r="AG102" s="308"/>
    </row>
    <row r="103" spans="2:33" ht="16" customHeight="1" x14ac:dyDescent="0.3">
      <c r="B103" s="45">
        <v>4</v>
      </c>
      <c r="C103" s="306" t="s">
        <v>116</v>
      </c>
      <c r="D103" s="307"/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08"/>
    </row>
    <row r="104" spans="2:33" ht="16" customHeight="1" x14ac:dyDescent="0.3">
      <c r="B104" s="45">
        <v>5</v>
      </c>
      <c r="C104" s="306" t="s">
        <v>106</v>
      </c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  <c r="AF104" s="307"/>
      <c r="AG104" s="308"/>
    </row>
    <row r="105" spans="2:33" ht="17.5" customHeight="1" x14ac:dyDescent="0.3">
      <c r="B105" s="291" t="s">
        <v>83</v>
      </c>
      <c r="C105" s="292"/>
      <c r="D105" s="292"/>
      <c r="E105" s="292"/>
      <c r="F105" s="292"/>
      <c r="G105" s="292"/>
      <c r="H105" s="292"/>
      <c r="I105" s="292"/>
      <c r="J105" s="292"/>
      <c r="K105" s="292"/>
      <c r="L105" s="292"/>
      <c r="M105" s="292"/>
      <c r="N105" s="292"/>
      <c r="O105" s="292"/>
      <c r="P105" s="292"/>
      <c r="Q105" s="292"/>
      <c r="R105" s="292"/>
      <c r="S105" s="292"/>
      <c r="T105" s="292"/>
      <c r="U105" s="292"/>
      <c r="V105" s="292"/>
      <c r="W105" s="292"/>
      <c r="X105" s="292"/>
      <c r="Y105" s="292"/>
      <c r="Z105" s="292"/>
      <c r="AA105" s="292"/>
      <c r="AB105" s="292"/>
      <c r="AC105" s="292"/>
      <c r="AD105" s="292"/>
      <c r="AE105" s="292"/>
      <c r="AF105" s="292"/>
      <c r="AG105" s="293"/>
    </row>
    <row r="106" spans="2:33" ht="18" customHeight="1" x14ac:dyDescent="0.3">
      <c r="B106" s="306" t="s">
        <v>117</v>
      </c>
      <c r="C106" s="307"/>
      <c r="D106" s="307"/>
      <c r="E106" s="307"/>
      <c r="F106" s="307"/>
      <c r="G106" s="307"/>
      <c r="H106" s="307"/>
      <c r="I106" s="307"/>
      <c r="J106" s="307"/>
      <c r="K106" s="307"/>
      <c r="L106" s="307"/>
      <c r="M106" s="307"/>
      <c r="N106" s="307"/>
      <c r="O106" s="307"/>
      <c r="P106" s="307"/>
      <c r="Q106" s="307"/>
      <c r="R106" s="307"/>
      <c r="S106" s="307"/>
      <c r="T106" s="307"/>
      <c r="U106" s="307"/>
      <c r="V106" s="307"/>
      <c r="W106" s="307"/>
      <c r="X106" s="307"/>
      <c r="Y106" s="307"/>
      <c r="Z106" s="307"/>
      <c r="AA106" s="307"/>
      <c r="AB106" s="307"/>
      <c r="AC106" s="307"/>
      <c r="AD106" s="307"/>
      <c r="AE106" s="307"/>
      <c r="AF106" s="307"/>
      <c r="AG106" s="308"/>
    </row>
    <row r="107" spans="2:33" ht="18" customHeight="1" x14ac:dyDescent="0.3">
      <c r="B107" s="306" t="s">
        <v>118</v>
      </c>
      <c r="C107" s="307"/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  <c r="AF107" s="307"/>
      <c r="AG107" s="308"/>
    </row>
    <row r="108" spans="2:33" ht="18" customHeight="1" x14ac:dyDescent="0.3">
      <c r="B108" s="306" t="s">
        <v>108</v>
      </c>
      <c r="C108" s="307"/>
      <c r="D108" s="307"/>
      <c r="E108" s="307"/>
      <c r="F108" s="307"/>
      <c r="G108" s="307"/>
      <c r="H108" s="307"/>
      <c r="I108" s="307"/>
      <c r="J108" s="307"/>
      <c r="K108" s="307"/>
      <c r="L108" s="307"/>
      <c r="M108" s="307"/>
      <c r="N108" s="307"/>
      <c r="O108" s="307"/>
      <c r="P108" s="307"/>
      <c r="Q108" s="307"/>
      <c r="R108" s="30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  <c r="AF108" s="307"/>
      <c r="AG108" s="308"/>
    </row>
    <row r="109" spans="2:33" ht="18" customHeight="1" x14ac:dyDescent="0.3">
      <c r="B109" s="306" t="s">
        <v>111</v>
      </c>
      <c r="C109" s="307"/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  <c r="AF109" s="307"/>
      <c r="AG109" s="308"/>
    </row>
    <row r="110" spans="2:33" ht="18" customHeight="1" x14ac:dyDescent="0.3">
      <c r="B110" s="306" t="s">
        <v>119</v>
      </c>
      <c r="C110" s="307"/>
      <c r="D110" s="307"/>
      <c r="E110" s="307"/>
      <c r="F110" s="307"/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07"/>
      <c r="V110" s="307"/>
      <c r="W110" s="307"/>
      <c r="X110" s="307"/>
      <c r="Y110" s="307"/>
      <c r="Z110" s="307"/>
      <c r="AA110" s="307"/>
      <c r="AB110" s="307"/>
      <c r="AC110" s="307"/>
      <c r="AD110" s="307"/>
      <c r="AE110" s="307"/>
      <c r="AF110" s="307"/>
      <c r="AG110" s="308"/>
    </row>
    <row r="111" spans="2:33" ht="18" customHeight="1" x14ac:dyDescent="0.3">
      <c r="B111" s="306" t="s">
        <v>120</v>
      </c>
      <c r="C111" s="307"/>
      <c r="D111" s="307"/>
      <c r="E111" s="307"/>
      <c r="F111" s="307"/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  <c r="AF111" s="307"/>
      <c r="AG111" s="308"/>
    </row>
    <row r="112" spans="2:33" ht="18" customHeight="1" x14ac:dyDescent="0.3">
      <c r="B112" s="306" t="s">
        <v>121</v>
      </c>
      <c r="C112" s="307"/>
      <c r="D112" s="307"/>
      <c r="E112" s="307"/>
      <c r="F112" s="307"/>
      <c r="G112" s="307"/>
      <c r="H112" s="307"/>
      <c r="I112" s="307"/>
      <c r="J112" s="307"/>
      <c r="K112" s="307"/>
      <c r="L112" s="307"/>
      <c r="M112" s="307"/>
      <c r="N112" s="307"/>
      <c r="O112" s="307"/>
      <c r="P112" s="307"/>
      <c r="Q112" s="307"/>
      <c r="R112" s="307"/>
      <c r="S112" s="307"/>
      <c r="T112" s="307"/>
      <c r="U112" s="307"/>
      <c r="V112" s="307"/>
      <c r="W112" s="307"/>
      <c r="X112" s="307"/>
      <c r="Y112" s="307"/>
      <c r="Z112" s="307"/>
      <c r="AA112" s="307"/>
      <c r="AB112" s="307"/>
      <c r="AC112" s="307"/>
      <c r="AD112" s="307"/>
      <c r="AE112" s="307"/>
      <c r="AF112" s="307"/>
      <c r="AG112" s="308"/>
    </row>
    <row r="113" spans="2:33" ht="18" customHeight="1" x14ac:dyDescent="0.3">
      <c r="B113" s="306" t="s">
        <v>110</v>
      </c>
      <c r="C113" s="307"/>
      <c r="D113" s="307"/>
      <c r="E113" s="307"/>
      <c r="F113" s="307"/>
      <c r="G113" s="307"/>
      <c r="H113" s="307"/>
      <c r="I113" s="307"/>
      <c r="J113" s="307"/>
      <c r="K113" s="307"/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  <c r="AF113" s="307"/>
      <c r="AG113" s="308"/>
    </row>
    <row r="114" spans="2:33" ht="18" customHeight="1" x14ac:dyDescent="0.3">
      <c r="B114" s="306" t="s">
        <v>122</v>
      </c>
      <c r="C114" s="307"/>
      <c r="D114" s="307"/>
      <c r="E114" s="307"/>
      <c r="F114" s="307"/>
      <c r="G114" s="307"/>
      <c r="H114" s="307"/>
      <c r="I114" s="307"/>
      <c r="J114" s="307"/>
      <c r="K114" s="307"/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  <c r="AF114" s="307"/>
      <c r="AG114" s="308"/>
    </row>
    <row r="115" spans="2:33" ht="18" customHeight="1" x14ac:dyDescent="0.3">
      <c r="B115" s="306" t="s">
        <v>107</v>
      </c>
      <c r="C115" s="307"/>
      <c r="D115" s="307"/>
      <c r="E115" s="307"/>
      <c r="F115" s="307"/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8"/>
    </row>
    <row r="116" spans="2:33" ht="15" customHeight="1" x14ac:dyDescent="0.3">
      <c r="B116" s="136" t="s">
        <v>36</v>
      </c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8"/>
    </row>
    <row r="117" spans="2:33" ht="4.5" customHeight="1" x14ac:dyDescent="0.3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7"/>
    </row>
    <row r="118" spans="2:33" ht="5.25" customHeight="1" x14ac:dyDescent="0.3">
      <c r="B118" s="273"/>
      <c r="C118" s="274"/>
      <c r="D118" s="274"/>
      <c r="E118" s="274"/>
      <c r="F118" s="274"/>
      <c r="G118" s="274"/>
      <c r="H118" s="274"/>
      <c r="I118" s="274"/>
      <c r="J118" s="274"/>
      <c r="K118" s="274"/>
      <c r="L118" s="274"/>
      <c r="M118" s="274"/>
      <c r="N118" s="274"/>
      <c r="O118" s="274"/>
      <c r="P118" s="274"/>
      <c r="Q118" s="274"/>
      <c r="R118" s="274"/>
      <c r="S118" s="274"/>
      <c r="T118" s="274"/>
      <c r="U118" s="274"/>
      <c r="V118" s="274"/>
      <c r="W118" s="274"/>
      <c r="X118" s="274"/>
      <c r="Y118" s="274"/>
      <c r="Z118" s="274"/>
      <c r="AA118" s="274"/>
      <c r="AB118" s="274"/>
      <c r="AC118" s="274"/>
      <c r="AD118" s="274"/>
      <c r="AE118" s="274"/>
      <c r="AF118" s="274"/>
      <c r="AG118" s="275"/>
    </row>
    <row r="119" spans="2:33" ht="13" customHeight="1" x14ac:dyDescent="0.3">
      <c r="B119" s="276"/>
      <c r="C119" s="277"/>
      <c r="D119" s="277"/>
      <c r="E119" s="277"/>
      <c r="F119" s="277"/>
      <c r="G119" s="277"/>
      <c r="H119" s="277"/>
      <c r="I119" s="277"/>
      <c r="J119" s="277"/>
      <c r="K119" s="277"/>
      <c r="L119" s="277"/>
      <c r="M119" s="277"/>
      <c r="N119" s="277"/>
      <c r="O119" s="277"/>
      <c r="P119" s="277"/>
      <c r="Q119" s="277"/>
      <c r="R119" s="277"/>
      <c r="S119" s="277"/>
      <c r="T119" s="277"/>
      <c r="U119" s="277"/>
      <c r="V119" s="277"/>
      <c r="W119" s="277"/>
      <c r="X119" s="277"/>
      <c r="Y119" s="277"/>
      <c r="Z119" s="277"/>
      <c r="AA119" s="277"/>
      <c r="AB119" s="277"/>
      <c r="AC119" s="277"/>
      <c r="AD119" s="277"/>
      <c r="AE119" s="277"/>
      <c r="AF119" s="277"/>
      <c r="AG119" s="278"/>
    </row>
    <row r="120" spans="2:33" ht="13" customHeight="1" x14ac:dyDescent="0.3">
      <c r="B120" s="276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277"/>
      <c r="AC120" s="277"/>
      <c r="AD120" s="277"/>
      <c r="AE120" s="277"/>
      <c r="AF120" s="277"/>
      <c r="AG120" s="278"/>
    </row>
    <row r="121" spans="2:33" ht="13" customHeight="1" x14ac:dyDescent="0.3">
      <c r="B121" s="276"/>
      <c r="C121" s="277"/>
      <c r="D121" s="277"/>
      <c r="E121" s="277"/>
      <c r="F121" s="277"/>
      <c r="G121" s="277"/>
      <c r="H121" s="277"/>
      <c r="I121" s="277"/>
      <c r="J121" s="277"/>
      <c r="K121" s="277"/>
      <c r="L121" s="277"/>
      <c r="M121" s="277"/>
      <c r="N121" s="277"/>
      <c r="O121" s="277"/>
      <c r="P121" s="277"/>
      <c r="Q121" s="277"/>
      <c r="R121" s="277"/>
      <c r="S121" s="277"/>
      <c r="T121" s="277"/>
      <c r="U121" s="277"/>
      <c r="V121" s="277"/>
      <c r="W121" s="277"/>
      <c r="X121" s="277"/>
      <c r="Y121" s="277"/>
      <c r="Z121" s="277"/>
      <c r="AA121" s="277"/>
      <c r="AB121" s="277"/>
      <c r="AC121" s="277"/>
      <c r="AD121" s="277"/>
      <c r="AE121" s="277"/>
      <c r="AF121" s="277"/>
      <c r="AG121" s="278"/>
    </row>
    <row r="122" spans="2:33" ht="13" customHeight="1" x14ac:dyDescent="0.3">
      <c r="B122" s="276"/>
      <c r="C122" s="277"/>
      <c r="D122" s="277"/>
      <c r="E122" s="277"/>
      <c r="F122" s="277"/>
      <c r="G122" s="277"/>
      <c r="H122" s="277"/>
      <c r="I122" s="277"/>
      <c r="J122" s="277"/>
      <c r="K122" s="277"/>
      <c r="L122" s="277"/>
      <c r="M122" s="277"/>
      <c r="N122" s="277"/>
      <c r="O122" s="277"/>
      <c r="P122" s="277"/>
      <c r="Q122" s="277"/>
      <c r="R122" s="277"/>
      <c r="S122" s="277"/>
      <c r="T122" s="277"/>
      <c r="U122" s="277"/>
      <c r="V122" s="277"/>
      <c r="W122" s="277"/>
      <c r="X122" s="277"/>
      <c r="Y122" s="277"/>
      <c r="Z122" s="277"/>
      <c r="AA122" s="277"/>
      <c r="AB122" s="277"/>
      <c r="AC122" s="277"/>
      <c r="AD122" s="277"/>
      <c r="AE122" s="277"/>
      <c r="AF122" s="277"/>
      <c r="AG122" s="278"/>
    </row>
    <row r="123" spans="2:33" ht="13" customHeight="1" x14ac:dyDescent="0.3">
      <c r="B123" s="276"/>
      <c r="C123" s="277"/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77"/>
      <c r="O123" s="277"/>
      <c r="P123" s="277"/>
      <c r="Q123" s="277"/>
      <c r="R123" s="277"/>
      <c r="S123" s="277"/>
      <c r="T123" s="277"/>
      <c r="U123" s="277"/>
      <c r="V123" s="277"/>
      <c r="W123" s="277"/>
      <c r="X123" s="277"/>
      <c r="Y123" s="277"/>
      <c r="Z123" s="277"/>
      <c r="AA123" s="277"/>
      <c r="AB123" s="277"/>
      <c r="AC123" s="277"/>
      <c r="AD123" s="277"/>
      <c r="AE123" s="277"/>
      <c r="AF123" s="277"/>
      <c r="AG123" s="278"/>
    </row>
    <row r="124" spans="2:33" ht="13" customHeight="1" x14ac:dyDescent="0.3">
      <c r="B124" s="276"/>
      <c r="C124" s="277"/>
      <c r="D124" s="277"/>
      <c r="E124" s="277"/>
      <c r="F124" s="277"/>
      <c r="G124" s="277"/>
      <c r="H124" s="277"/>
      <c r="I124" s="277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  <c r="X124" s="277"/>
      <c r="Y124" s="277"/>
      <c r="Z124" s="277"/>
      <c r="AA124" s="277"/>
      <c r="AB124" s="277"/>
      <c r="AC124" s="277"/>
      <c r="AD124" s="277"/>
      <c r="AE124" s="277"/>
      <c r="AF124" s="277"/>
      <c r="AG124" s="278"/>
    </row>
    <row r="125" spans="2:33" ht="13" customHeight="1" x14ac:dyDescent="0.3">
      <c r="B125" s="276"/>
      <c r="C125" s="277"/>
      <c r="D125" s="277"/>
      <c r="E125" s="277"/>
      <c r="F125" s="277"/>
      <c r="G125" s="277"/>
      <c r="H125" s="277"/>
      <c r="I125" s="277"/>
      <c r="J125" s="277"/>
      <c r="K125" s="277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7"/>
      <c r="X125" s="277"/>
      <c r="Y125" s="277"/>
      <c r="Z125" s="277"/>
      <c r="AA125" s="277"/>
      <c r="AB125" s="277"/>
      <c r="AC125" s="277"/>
      <c r="AD125" s="277"/>
      <c r="AE125" s="277"/>
      <c r="AF125" s="277"/>
      <c r="AG125" s="278"/>
    </row>
    <row r="126" spans="2:33" ht="13" customHeight="1" x14ac:dyDescent="0.3">
      <c r="B126" s="276"/>
      <c r="C126" s="277"/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  <c r="X126" s="277"/>
      <c r="Y126" s="277"/>
      <c r="Z126" s="277"/>
      <c r="AA126" s="277"/>
      <c r="AB126" s="277"/>
      <c r="AC126" s="277"/>
      <c r="AD126" s="277"/>
      <c r="AE126" s="277"/>
      <c r="AF126" s="277"/>
      <c r="AG126" s="278"/>
    </row>
    <row r="127" spans="2:33" ht="13" customHeight="1" x14ac:dyDescent="0.3">
      <c r="B127" s="276"/>
      <c r="C127" s="277"/>
      <c r="D127" s="277"/>
      <c r="E127" s="277"/>
      <c r="F127" s="277"/>
      <c r="G127" s="277"/>
      <c r="H127" s="277"/>
      <c r="I127" s="277"/>
      <c r="J127" s="277"/>
      <c r="K127" s="277"/>
      <c r="L127" s="277"/>
      <c r="M127" s="277"/>
      <c r="N127" s="277"/>
      <c r="O127" s="277"/>
      <c r="P127" s="277"/>
      <c r="Q127" s="277"/>
      <c r="R127" s="277"/>
      <c r="S127" s="277"/>
      <c r="T127" s="277"/>
      <c r="U127" s="277"/>
      <c r="V127" s="277"/>
      <c r="W127" s="277"/>
      <c r="X127" s="277"/>
      <c r="Y127" s="277"/>
      <c r="Z127" s="277"/>
      <c r="AA127" s="277"/>
      <c r="AB127" s="277"/>
      <c r="AC127" s="277"/>
      <c r="AD127" s="277"/>
      <c r="AE127" s="277"/>
      <c r="AF127" s="277"/>
      <c r="AG127" s="278"/>
    </row>
    <row r="128" spans="2:33" ht="13" customHeight="1" x14ac:dyDescent="0.3">
      <c r="B128" s="276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  <c r="X128" s="277"/>
      <c r="Y128" s="277"/>
      <c r="Z128" s="277"/>
      <c r="AA128" s="277"/>
      <c r="AB128" s="277"/>
      <c r="AC128" s="277"/>
      <c r="AD128" s="277"/>
      <c r="AE128" s="277"/>
      <c r="AF128" s="277"/>
      <c r="AG128" s="278"/>
    </row>
    <row r="129" spans="2:38" ht="13" customHeight="1" x14ac:dyDescent="0.3">
      <c r="B129" s="276"/>
      <c r="C129" s="277"/>
      <c r="D129" s="277"/>
      <c r="E129" s="277"/>
      <c r="F129" s="277"/>
      <c r="G129" s="277"/>
      <c r="H129" s="277"/>
      <c r="I129" s="277"/>
      <c r="J129" s="277"/>
      <c r="K129" s="277"/>
      <c r="L129" s="277"/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  <c r="X129" s="277"/>
      <c r="Y129" s="277"/>
      <c r="Z129" s="277"/>
      <c r="AA129" s="277"/>
      <c r="AB129" s="277"/>
      <c r="AC129" s="277"/>
      <c r="AD129" s="277"/>
      <c r="AE129" s="277"/>
      <c r="AF129" s="277"/>
      <c r="AG129" s="278"/>
    </row>
    <row r="130" spans="2:38" ht="13" customHeight="1" x14ac:dyDescent="0.3">
      <c r="B130" s="276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  <c r="X130" s="277"/>
      <c r="Y130" s="277"/>
      <c r="Z130" s="277"/>
      <c r="AA130" s="277"/>
      <c r="AB130" s="277"/>
      <c r="AC130" s="277"/>
      <c r="AD130" s="277"/>
      <c r="AE130" s="277"/>
      <c r="AF130" s="277"/>
      <c r="AG130" s="278"/>
    </row>
    <row r="131" spans="2:38" ht="46" customHeight="1" x14ac:dyDescent="0.3">
      <c r="B131" s="276"/>
      <c r="C131" s="277"/>
      <c r="D131" s="277"/>
      <c r="E131" s="277"/>
      <c r="F131" s="277"/>
      <c r="G131" s="277"/>
      <c r="H131" s="277"/>
      <c r="I131" s="277"/>
      <c r="J131" s="277"/>
      <c r="K131" s="277"/>
      <c r="L131" s="277"/>
      <c r="M131" s="277"/>
      <c r="N131" s="277"/>
      <c r="O131" s="277"/>
      <c r="P131" s="277"/>
      <c r="Q131" s="277"/>
      <c r="R131" s="277"/>
      <c r="S131" s="277"/>
      <c r="T131" s="277"/>
      <c r="U131" s="277"/>
      <c r="V131" s="277"/>
      <c r="W131" s="277"/>
      <c r="X131" s="277"/>
      <c r="Y131" s="277"/>
      <c r="Z131" s="277"/>
      <c r="AA131" s="277"/>
      <c r="AB131" s="277"/>
      <c r="AC131" s="277"/>
      <c r="AD131" s="277"/>
      <c r="AE131" s="277"/>
      <c r="AF131" s="277"/>
      <c r="AG131" s="278"/>
    </row>
    <row r="132" spans="2:38" ht="30.75" customHeight="1" x14ac:dyDescent="0.3">
      <c r="B132" s="276"/>
      <c r="C132" s="277"/>
      <c r="D132" s="277"/>
      <c r="E132" s="277"/>
      <c r="F132" s="277"/>
      <c r="G132" s="277"/>
      <c r="H132" s="277"/>
      <c r="I132" s="277"/>
      <c r="J132" s="277"/>
      <c r="K132" s="277"/>
      <c r="L132" s="277"/>
      <c r="M132" s="277"/>
      <c r="N132" s="277"/>
      <c r="O132" s="277"/>
      <c r="P132" s="277"/>
      <c r="Q132" s="277"/>
      <c r="R132" s="277"/>
      <c r="S132" s="277"/>
      <c r="T132" s="277"/>
      <c r="U132" s="277"/>
      <c r="V132" s="277"/>
      <c r="W132" s="277"/>
      <c r="X132" s="277"/>
      <c r="Y132" s="277"/>
      <c r="Z132" s="277"/>
      <c r="AA132" s="277"/>
      <c r="AB132" s="277"/>
      <c r="AC132" s="277"/>
      <c r="AD132" s="277"/>
      <c r="AE132" s="277"/>
      <c r="AF132" s="277"/>
      <c r="AG132" s="278"/>
    </row>
    <row r="133" spans="2:38" ht="13" customHeight="1" x14ac:dyDescent="0.3">
      <c r="B133" s="276"/>
      <c r="C133" s="277"/>
      <c r="D133" s="277"/>
      <c r="E133" s="277"/>
      <c r="F133" s="277"/>
      <c r="G133" s="277"/>
      <c r="H133" s="277"/>
      <c r="I133" s="277"/>
      <c r="J133" s="277"/>
      <c r="K133" s="277"/>
      <c r="L133" s="277"/>
      <c r="M133" s="277"/>
      <c r="N133" s="277"/>
      <c r="O133" s="277"/>
      <c r="P133" s="277"/>
      <c r="Q133" s="277"/>
      <c r="R133" s="277"/>
      <c r="S133" s="277"/>
      <c r="T133" s="277"/>
      <c r="U133" s="277"/>
      <c r="V133" s="277"/>
      <c r="W133" s="277"/>
      <c r="X133" s="277"/>
      <c r="Y133" s="277"/>
      <c r="Z133" s="277"/>
      <c r="AA133" s="277"/>
      <c r="AB133" s="277"/>
      <c r="AC133" s="277"/>
      <c r="AD133" s="277"/>
      <c r="AE133" s="277"/>
      <c r="AF133" s="277"/>
      <c r="AG133" s="278"/>
    </row>
    <row r="134" spans="2:38" ht="13" customHeight="1" x14ac:dyDescent="0.3">
      <c r="B134" s="276"/>
      <c r="C134" s="277"/>
      <c r="D134" s="277"/>
      <c r="E134" s="277"/>
      <c r="F134" s="277"/>
      <c r="G134" s="277"/>
      <c r="H134" s="277"/>
      <c r="I134" s="277"/>
      <c r="J134" s="277"/>
      <c r="K134" s="277"/>
      <c r="L134" s="277"/>
      <c r="M134" s="277"/>
      <c r="N134" s="277"/>
      <c r="O134" s="277"/>
      <c r="P134" s="277"/>
      <c r="Q134" s="277"/>
      <c r="R134" s="277"/>
      <c r="S134" s="277"/>
      <c r="T134" s="277"/>
      <c r="U134" s="277"/>
      <c r="V134" s="277"/>
      <c r="W134" s="277"/>
      <c r="X134" s="277"/>
      <c r="Y134" s="277"/>
      <c r="Z134" s="277"/>
      <c r="AA134" s="277"/>
      <c r="AB134" s="277"/>
      <c r="AC134" s="277"/>
      <c r="AD134" s="277"/>
      <c r="AE134" s="277"/>
      <c r="AF134" s="277"/>
      <c r="AG134" s="278"/>
    </row>
    <row r="135" spans="2:38" ht="205.5" customHeight="1" x14ac:dyDescent="0.3">
      <c r="B135" s="276"/>
      <c r="C135" s="277"/>
      <c r="D135" s="277"/>
      <c r="E135" s="277"/>
      <c r="F135" s="277"/>
      <c r="G135" s="277"/>
      <c r="H135" s="277"/>
      <c r="I135" s="277"/>
      <c r="J135" s="277"/>
      <c r="K135" s="277"/>
      <c r="L135" s="277"/>
      <c r="M135" s="277"/>
      <c r="N135" s="277"/>
      <c r="O135" s="277"/>
      <c r="P135" s="277"/>
      <c r="Q135" s="277"/>
      <c r="R135" s="277"/>
      <c r="S135" s="277"/>
      <c r="T135" s="277"/>
      <c r="U135" s="277"/>
      <c r="V135" s="277"/>
      <c r="W135" s="277"/>
      <c r="X135" s="277"/>
      <c r="Y135" s="277"/>
      <c r="Z135" s="277"/>
      <c r="AA135" s="277"/>
      <c r="AB135" s="277"/>
      <c r="AC135" s="277"/>
      <c r="AD135" s="277"/>
      <c r="AE135" s="277"/>
      <c r="AF135" s="277"/>
      <c r="AG135" s="278"/>
    </row>
    <row r="136" spans="2:38" ht="64" customHeight="1" x14ac:dyDescent="0.3">
      <c r="B136" s="276"/>
      <c r="C136" s="277"/>
      <c r="D136" s="277"/>
      <c r="E136" s="277"/>
      <c r="F136" s="277"/>
      <c r="G136" s="277"/>
      <c r="H136" s="277"/>
      <c r="I136" s="277"/>
      <c r="J136" s="277"/>
      <c r="K136" s="277"/>
      <c r="L136" s="277"/>
      <c r="M136" s="277"/>
      <c r="N136" s="277"/>
      <c r="O136" s="277"/>
      <c r="P136" s="277"/>
      <c r="Q136" s="277"/>
      <c r="R136" s="277"/>
      <c r="S136" s="277"/>
      <c r="T136" s="277"/>
      <c r="U136" s="277"/>
      <c r="V136" s="277"/>
      <c r="W136" s="277"/>
      <c r="X136" s="277"/>
      <c r="Y136" s="277"/>
      <c r="Z136" s="277"/>
      <c r="AA136" s="277"/>
      <c r="AB136" s="277"/>
      <c r="AC136" s="277"/>
      <c r="AD136" s="277"/>
      <c r="AE136" s="277"/>
      <c r="AF136" s="277"/>
      <c r="AG136" s="278"/>
      <c r="AK136" s="15"/>
    </row>
    <row r="137" spans="2:38" ht="180.75" customHeight="1" x14ac:dyDescent="0.3">
      <c r="B137" s="95"/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7"/>
      <c r="AL137" s="15"/>
    </row>
    <row r="138" spans="2:38" ht="409.5" customHeight="1" x14ac:dyDescent="0.3">
      <c r="B138" s="40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1"/>
      <c r="AL138" s="15"/>
    </row>
    <row r="139" spans="2:38" ht="185.5" customHeight="1" x14ac:dyDescent="0.3">
      <c r="B139" s="40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1"/>
      <c r="AL139" s="15"/>
    </row>
    <row r="140" spans="2:38" ht="271.5" customHeight="1" x14ac:dyDescent="0.3">
      <c r="B140" s="43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27"/>
    </row>
  </sheetData>
  <mergeCells count="435">
    <mergeCell ref="B77:D77"/>
    <mergeCell ref="E77:F77"/>
    <mergeCell ref="G77:I77"/>
    <mergeCell ref="J77:P77"/>
    <mergeCell ref="Q77:T77"/>
    <mergeCell ref="U77:W77"/>
    <mergeCell ref="X77:Z77"/>
    <mergeCell ref="AA77:AE77"/>
    <mergeCell ref="B75:D75"/>
    <mergeCell ref="AA71:AE71"/>
    <mergeCell ref="AA70:AE70"/>
    <mergeCell ref="B72:D72"/>
    <mergeCell ref="E72:F72"/>
    <mergeCell ref="G72:I72"/>
    <mergeCell ref="B70:D70"/>
    <mergeCell ref="E70:F70"/>
    <mergeCell ref="G70:I70"/>
    <mergeCell ref="J70:P70"/>
    <mergeCell ref="Q70:T70"/>
    <mergeCell ref="U70:W70"/>
    <mergeCell ref="X70:Z70"/>
    <mergeCell ref="B71:D71"/>
    <mergeCell ref="E71:F71"/>
    <mergeCell ref="G71:I71"/>
    <mergeCell ref="J71:P71"/>
    <mergeCell ref="Q71:T71"/>
    <mergeCell ref="U71:W71"/>
    <mergeCell ref="X71:Z71"/>
    <mergeCell ref="J72:P72"/>
    <mergeCell ref="J74:P74"/>
    <mergeCell ref="Q74:T74"/>
    <mergeCell ref="U74:W74"/>
    <mergeCell ref="C102:AG102"/>
    <mergeCell ref="D83:V83"/>
    <mergeCell ref="E78:F78"/>
    <mergeCell ref="G78:I78"/>
    <mergeCell ref="B80:AG80"/>
    <mergeCell ref="W92:Y92"/>
    <mergeCell ref="Z92:AC92"/>
    <mergeCell ref="B92:C92"/>
    <mergeCell ref="D90:V90"/>
    <mergeCell ref="B89:C89"/>
    <mergeCell ref="B90:C90"/>
    <mergeCell ref="AD92:AG92"/>
    <mergeCell ref="W84:Y84"/>
    <mergeCell ref="Z84:AC84"/>
    <mergeCell ref="D91:V91"/>
    <mergeCell ref="Z91:AC91"/>
    <mergeCell ref="W85:Y85"/>
    <mergeCell ref="Z87:AC87"/>
    <mergeCell ref="B106:AG106"/>
    <mergeCell ref="AD94:AG94"/>
    <mergeCell ref="Z95:AC95"/>
    <mergeCell ref="B107:AG107"/>
    <mergeCell ref="B93:C93"/>
    <mergeCell ref="AD95:AG95"/>
    <mergeCell ref="B108:AG108"/>
    <mergeCell ref="B112:AG112"/>
    <mergeCell ref="C100:AG100"/>
    <mergeCell ref="C101:AG101"/>
    <mergeCell ref="B98:AG98"/>
    <mergeCell ref="B94:C94"/>
    <mergeCell ref="D93:V93"/>
    <mergeCell ref="Z94:AC94"/>
    <mergeCell ref="W94:Y94"/>
    <mergeCell ref="Z93:AC93"/>
    <mergeCell ref="W95:Y95"/>
    <mergeCell ref="AD93:AG93"/>
    <mergeCell ref="C103:AG103"/>
    <mergeCell ref="C104:AG104"/>
    <mergeCell ref="B12:F12"/>
    <mergeCell ref="B87:C87"/>
    <mergeCell ref="Z86:AC86"/>
    <mergeCell ref="B52:C52"/>
    <mergeCell ref="W89:Y89"/>
    <mergeCell ref="Z89:AC89"/>
    <mergeCell ref="D92:V92"/>
    <mergeCell ref="W91:Y91"/>
    <mergeCell ref="W86:Y86"/>
    <mergeCell ref="W87:Y87"/>
    <mergeCell ref="W90:Y90"/>
    <mergeCell ref="B38:F38"/>
    <mergeCell ref="G38:R38"/>
    <mergeCell ref="S40:V40"/>
    <mergeCell ref="G36:R36"/>
    <mergeCell ref="S30:V30"/>
    <mergeCell ref="W30:AG30"/>
    <mergeCell ref="B60:D60"/>
    <mergeCell ref="X60:Z60"/>
    <mergeCell ref="X56:Z56"/>
    <mergeCell ref="X57:Z57"/>
    <mergeCell ref="X58:Z58"/>
    <mergeCell ref="B91:C91"/>
    <mergeCell ref="AD91:AG91"/>
    <mergeCell ref="B118:AG136"/>
    <mergeCell ref="S44:V44"/>
    <mergeCell ref="W44:AG44"/>
    <mergeCell ref="B95:S95"/>
    <mergeCell ref="T95:V95"/>
    <mergeCell ref="B99:AG99"/>
    <mergeCell ref="B105:AG105"/>
    <mergeCell ref="B44:F44"/>
    <mergeCell ref="G44:R44"/>
    <mergeCell ref="B51:C51"/>
    <mergeCell ref="D51:U51"/>
    <mergeCell ref="AD86:AG86"/>
    <mergeCell ref="B45:AG45"/>
    <mergeCell ref="AD90:AG90"/>
    <mergeCell ref="B86:C86"/>
    <mergeCell ref="AD89:AG89"/>
    <mergeCell ref="Z90:AC90"/>
    <mergeCell ref="D94:V94"/>
    <mergeCell ref="B110:AG110"/>
    <mergeCell ref="B111:AG111"/>
    <mergeCell ref="B113:AG113"/>
    <mergeCell ref="B114:AG114"/>
    <mergeCell ref="B109:AG109"/>
    <mergeCell ref="B115:AG115"/>
    <mergeCell ref="D52:U52"/>
    <mergeCell ref="V52:AG52"/>
    <mergeCell ref="Z85:AC85"/>
    <mergeCell ref="AD85:AG85"/>
    <mergeCell ref="G56:I56"/>
    <mergeCell ref="J56:P56"/>
    <mergeCell ref="Q56:T56"/>
    <mergeCell ref="U56:W56"/>
    <mergeCell ref="AD87:AG87"/>
    <mergeCell ref="J58:P58"/>
    <mergeCell ref="Q58:T58"/>
    <mergeCell ref="U58:W58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B63:D63"/>
    <mergeCell ref="E63:F63"/>
    <mergeCell ref="G63:I63"/>
    <mergeCell ref="B50:C50"/>
    <mergeCell ref="D50:U50"/>
    <mergeCell ref="V50:AG50"/>
    <mergeCell ref="D86:V86"/>
    <mergeCell ref="D87:V87"/>
    <mergeCell ref="J60:P60"/>
    <mergeCell ref="Q60:T60"/>
    <mergeCell ref="U60:W60"/>
    <mergeCell ref="E60:F60"/>
    <mergeCell ref="G60:I60"/>
    <mergeCell ref="X78:Z78"/>
    <mergeCell ref="AA56:AE56"/>
    <mergeCell ref="AA57:AE57"/>
    <mergeCell ref="AA58:AE58"/>
    <mergeCell ref="AA78:AE78"/>
    <mergeCell ref="B54:AE54"/>
    <mergeCell ref="B78:D78"/>
    <mergeCell ref="G57:I57"/>
    <mergeCell ref="J57:P57"/>
    <mergeCell ref="Q57:T57"/>
    <mergeCell ref="U57:W57"/>
    <mergeCell ref="G58:I58"/>
    <mergeCell ref="J63:P63"/>
    <mergeCell ref="Q63:T63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B47:C47"/>
    <mergeCell ref="D47:U47"/>
    <mergeCell ref="V47:X47"/>
    <mergeCell ref="S41:V41"/>
    <mergeCell ref="B39:F39"/>
    <mergeCell ref="Y47:AC48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4:V34"/>
    <mergeCell ref="W34:AA34"/>
    <mergeCell ref="AB34:AD34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85:V85"/>
    <mergeCell ref="S35:V35"/>
    <mergeCell ref="S33:V33"/>
    <mergeCell ref="D84:V84"/>
    <mergeCell ref="G43:R43"/>
    <mergeCell ref="S42:V42"/>
    <mergeCell ref="B42:F42"/>
    <mergeCell ref="B46:C46"/>
    <mergeCell ref="D46:U46"/>
    <mergeCell ref="B85:C85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16:AG116"/>
    <mergeCell ref="D88:V88"/>
    <mergeCell ref="D89:V89"/>
    <mergeCell ref="W88:Y88"/>
    <mergeCell ref="Z88:AC88"/>
    <mergeCell ref="W93:Y93"/>
    <mergeCell ref="B97:AG97"/>
    <mergeCell ref="B81:C82"/>
    <mergeCell ref="B83:C83"/>
    <mergeCell ref="AD81:AG82"/>
    <mergeCell ref="W81:Y82"/>
    <mergeCell ref="Z81:AC82"/>
    <mergeCell ref="Z83:AC83"/>
    <mergeCell ref="D81:V82"/>
    <mergeCell ref="B84:C84"/>
    <mergeCell ref="B88:C88"/>
    <mergeCell ref="AD84:AG84"/>
    <mergeCell ref="AD88:AG88"/>
    <mergeCell ref="G30:R30"/>
    <mergeCell ref="G29:R29"/>
    <mergeCell ref="B30:F30"/>
    <mergeCell ref="W42:AG42"/>
    <mergeCell ref="S43:V43"/>
    <mergeCell ref="B137:AG137"/>
    <mergeCell ref="B8:F8"/>
    <mergeCell ref="B9:F9"/>
    <mergeCell ref="B10:F10"/>
    <mergeCell ref="AD83:AG83"/>
    <mergeCell ref="B20:F20"/>
    <mergeCell ref="B14:F14"/>
    <mergeCell ref="B15:F15"/>
    <mergeCell ref="W83:Y83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78:P78"/>
    <mergeCell ref="Q78:T78"/>
    <mergeCell ref="U78:W78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B62:D62"/>
    <mergeCell ref="E62:F62"/>
    <mergeCell ref="G62:I62"/>
    <mergeCell ref="X63:Z63"/>
    <mergeCell ref="AA63:AE63"/>
    <mergeCell ref="X62:Z62"/>
    <mergeCell ref="AA62:AE62"/>
    <mergeCell ref="U63:W63"/>
    <mergeCell ref="X64:Z64"/>
    <mergeCell ref="AA64:AE64"/>
    <mergeCell ref="X59:Z59"/>
    <mergeCell ref="AA59:AE59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U65:W65"/>
    <mergeCell ref="X65:Z65"/>
    <mergeCell ref="AA65:AE65"/>
    <mergeCell ref="B64:D64"/>
    <mergeCell ref="E64:F64"/>
    <mergeCell ref="G64:I64"/>
    <mergeCell ref="J64:P64"/>
    <mergeCell ref="Q64:T64"/>
    <mergeCell ref="U64:W64"/>
    <mergeCell ref="B68:D68"/>
    <mergeCell ref="E68:F68"/>
    <mergeCell ref="G68:I68"/>
    <mergeCell ref="J68:P68"/>
    <mergeCell ref="Q68:T68"/>
    <mergeCell ref="B65:D65"/>
    <mergeCell ref="E65:F65"/>
    <mergeCell ref="G65:I65"/>
    <mergeCell ref="J65:P65"/>
    <mergeCell ref="Q65:T65"/>
    <mergeCell ref="G69:I69"/>
    <mergeCell ref="J69:P69"/>
    <mergeCell ref="Q69:T69"/>
    <mergeCell ref="U69:W69"/>
    <mergeCell ref="X69:Z69"/>
    <mergeCell ref="AA69:AE69"/>
    <mergeCell ref="AA73:AE73"/>
    <mergeCell ref="Q72:T72"/>
    <mergeCell ref="U72:W72"/>
    <mergeCell ref="X72:Z72"/>
    <mergeCell ref="AA72:AE72"/>
    <mergeCell ref="X74:Z74"/>
    <mergeCell ref="AA74:AE74"/>
    <mergeCell ref="U66:W66"/>
    <mergeCell ref="X66:Z66"/>
    <mergeCell ref="AA66:AE66"/>
    <mergeCell ref="B67:D67"/>
    <mergeCell ref="E67:F67"/>
    <mergeCell ref="G67:I67"/>
    <mergeCell ref="J67:P67"/>
    <mergeCell ref="Q67:T67"/>
    <mergeCell ref="U67:W67"/>
    <mergeCell ref="X67:Z67"/>
    <mergeCell ref="AA67:AE67"/>
    <mergeCell ref="B66:D66"/>
    <mergeCell ref="E66:F66"/>
    <mergeCell ref="G66:I66"/>
    <mergeCell ref="J66:P66"/>
    <mergeCell ref="Q66:T66"/>
    <mergeCell ref="U68:W68"/>
    <mergeCell ref="X68:Z68"/>
    <mergeCell ref="AA68:AE68"/>
    <mergeCell ref="B69:D69"/>
    <mergeCell ref="E69:F69"/>
    <mergeCell ref="B73:D73"/>
    <mergeCell ref="AA76:AE76"/>
    <mergeCell ref="E73:F73"/>
    <mergeCell ref="G73:I73"/>
    <mergeCell ref="J73:P73"/>
    <mergeCell ref="Q73:T73"/>
    <mergeCell ref="U73:W73"/>
    <mergeCell ref="X73:Z73"/>
    <mergeCell ref="B76:D76"/>
    <mergeCell ref="E76:F76"/>
    <mergeCell ref="G76:I76"/>
    <mergeCell ref="J76:P76"/>
    <mergeCell ref="Q76:T76"/>
    <mergeCell ref="U76:W76"/>
    <mergeCell ref="X76:Z76"/>
    <mergeCell ref="E75:F75"/>
    <mergeCell ref="G75:I75"/>
    <mergeCell ref="J75:P75"/>
    <mergeCell ref="Q75:T75"/>
    <mergeCell ref="U75:W75"/>
    <mergeCell ref="X75:Z75"/>
    <mergeCell ref="AA75:AE75"/>
    <mergeCell ref="B74:D74"/>
    <mergeCell ref="E74:F74"/>
    <mergeCell ref="G74:I7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49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1D0F82-B42C-408B-869B-35220B21ABDB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2025-08-22T12:21:03Z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